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ROK 2023\MU\33-2023 Obnova povrchů chodníků v ul Na Vypichu, Lahošť\"/>
    </mc:Choice>
  </mc:AlternateContent>
  <bookViews>
    <workbookView xWindow="0" yWindow="0" windowWidth="0" windowHeight="0"/>
  </bookViews>
  <sheets>
    <sheet name="Rekapitulace stavby" sheetId="1" r:id="rId1"/>
    <sheet name="1 - Obnova povrchu chodníků" sheetId="2" r:id="rId2"/>
    <sheet name="1a - Vedlejší a ostatní n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Obnova povrchu chodníků'!$C$84:$K$149</definedName>
    <definedName name="_xlnm.Print_Area" localSheetId="1">'1 - Obnova povrchu chodníků'!$C$45:$J$66,'1 - Obnova povrchu chodníků'!$C$72:$K$149</definedName>
    <definedName name="_xlnm.Print_Titles" localSheetId="1">'1 - Obnova povrchu chodníků'!$84:$84</definedName>
    <definedName name="_xlnm._FilterDatabase" localSheetId="2" hidden="1">'1a - Vedlejší a ostatní n...'!$C$82:$K$92</definedName>
    <definedName name="_xlnm.Print_Area" localSheetId="2">'1a - Vedlejší a ostatní n...'!$C$45:$J$64,'1a - Vedlejší a ostatní n...'!$C$70:$K$92</definedName>
    <definedName name="_xlnm.Print_Titles" localSheetId="2">'1a - Vedlejší a ostatní n...'!$82:$82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F92"/>
  <c r="T92"/>
  <c r="T91"/>
  <c r="R92"/>
  <c r="R91"/>
  <c r="P92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52"/>
  <c r="E7"/>
  <c r="E73"/>
  <c i="2" r="J37"/>
  <c r="J36"/>
  <c i="1" r="AY55"/>
  <c i="2" r="J35"/>
  <c i="1" r="AX55"/>
  <c i="2"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1" r="L50"/>
  <c r="AM50"/>
  <c r="AM49"/>
  <c r="L49"/>
  <c r="AM47"/>
  <c r="L47"/>
  <c r="L45"/>
  <c r="L44"/>
  <c i="2" r="J148"/>
  <c r="BK143"/>
  <c r="BK140"/>
  <c r="BK135"/>
  <c r="BK131"/>
  <c r="J126"/>
  <c r="J118"/>
  <c r="J106"/>
  <c r="J102"/>
  <c r="BK96"/>
  <c r="J88"/>
  <c r="BK148"/>
  <c r="J140"/>
  <c r="J138"/>
  <c r="J135"/>
  <c r="J133"/>
  <c r="BK128"/>
  <c r="J123"/>
  <c r="BK118"/>
  <c r="J116"/>
  <c r="J113"/>
  <c r="J111"/>
  <c r="BK106"/>
  <c r="BK102"/>
  <c r="J96"/>
  <c r="BK88"/>
  <c i="3" r="BK90"/>
  <c r="BK87"/>
  <c r="J90"/>
  <c r="J87"/>
  <c i="2" r="BK145"/>
  <c r="J145"/>
  <c r="J143"/>
  <c r="BK138"/>
  <c r="J128"/>
  <c r="BK123"/>
  <c r="BK120"/>
  <c r="J109"/>
  <c r="J104"/>
  <c r="BK98"/>
  <c r="J92"/>
  <c i="1" r="AS54"/>
  <c i="2" r="BK133"/>
  <c r="J131"/>
  <c r="BK126"/>
  <c r="J120"/>
  <c r="BK116"/>
  <c r="BK113"/>
  <c r="BK111"/>
  <c r="BK109"/>
  <c r="BK104"/>
  <c r="J98"/>
  <c r="BK92"/>
  <c i="3" r="J92"/>
  <c r="BK89"/>
  <c r="BK86"/>
  <c r="BK92"/>
  <c r="J89"/>
  <c r="J86"/>
  <c i="2" l="1" r="BK87"/>
  <c r="J87"/>
  <c r="J61"/>
  <c r="R87"/>
  <c r="BK122"/>
  <c r="J122"/>
  <c r="J62"/>
  <c r="R122"/>
  <c r="BK130"/>
  <c r="J130"/>
  <c r="J63"/>
  <c r="R130"/>
  <c r="BK137"/>
  <c r="J137"/>
  <c r="J64"/>
  <c r="R137"/>
  <c i="3" r="P85"/>
  <c r="T85"/>
  <c r="R88"/>
  <c i="2" r="P87"/>
  <c r="T87"/>
  <c r="P122"/>
  <c r="T122"/>
  <c r="P130"/>
  <c r="T130"/>
  <c r="P137"/>
  <c r="T137"/>
  <c i="3" r="BK85"/>
  <c r="J85"/>
  <c r="J61"/>
  <c r="R85"/>
  <c r="R84"/>
  <c r="R83"/>
  <c r="BK88"/>
  <c r="J88"/>
  <c r="J62"/>
  <c r="P88"/>
  <c r="T88"/>
  <c i="2" r="BK147"/>
  <c r="J147"/>
  <c r="J65"/>
  <c i="3" r="BK91"/>
  <c r="J91"/>
  <c r="J63"/>
  <c r="E48"/>
  <c r="F55"/>
  <c r="J55"/>
  <c r="J77"/>
  <c r="BE86"/>
  <c r="BE89"/>
  <c r="BE87"/>
  <c r="BE90"/>
  <c r="BE92"/>
  <c i="2" r="J52"/>
  <c r="J55"/>
  <c r="BE88"/>
  <c r="BE98"/>
  <c r="BE102"/>
  <c r="BE104"/>
  <c r="BE106"/>
  <c r="BE111"/>
  <c r="BE113"/>
  <c r="BE116"/>
  <c r="BE123"/>
  <c r="BE126"/>
  <c r="BE131"/>
  <c r="BE140"/>
  <c r="BE143"/>
  <c r="BE148"/>
  <c r="E48"/>
  <c r="F55"/>
  <c r="BE92"/>
  <c r="BE96"/>
  <c r="BE109"/>
  <c r="BE118"/>
  <c r="BE120"/>
  <c r="BE128"/>
  <c r="BE133"/>
  <c r="BE135"/>
  <c r="BE138"/>
  <c r="BE145"/>
  <c r="F35"/>
  <c i="1" r="BB55"/>
  <c i="2" r="F36"/>
  <c i="1" r="BC55"/>
  <c i="3" r="J34"/>
  <c i="1" r="AW56"/>
  <c i="3" r="F34"/>
  <c i="1" r="BA56"/>
  <c i="3" r="F37"/>
  <c i="1" r="BD56"/>
  <c i="2" r="F34"/>
  <c i="1" r="BA55"/>
  <c i="2" r="J34"/>
  <c i="1" r="AW55"/>
  <c i="2" r="F37"/>
  <c i="1" r="BD55"/>
  <c i="3" r="F36"/>
  <c i="1" r="BC56"/>
  <c i="3" r="F35"/>
  <c i="1" r="BB56"/>
  <c i="2" l="1" r="T86"/>
  <c r="T85"/>
  <c i="3" r="T84"/>
  <c r="T83"/>
  <c i="2" r="R86"/>
  <c r="R85"/>
  <c r="P86"/>
  <c r="P85"/>
  <c i="1" r="AU55"/>
  <c i="3" r="P84"/>
  <c r="P83"/>
  <c i="1" r="AU56"/>
  <c i="2" r="BK86"/>
  <c r="J86"/>
  <c r="J60"/>
  <c i="3" r="BK84"/>
  <c r="J84"/>
  <c r="J60"/>
  <c i="2" r="F33"/>
  <c i="1" r="AZ55"/>
  <c r="BD54"/>
  <c r="W33"/>
  <c r="BB54"/>
  <c r="W31"/>
  <c i="3" r="J33"/>
  <c i="1" r="AV56"/>
  <c r="AT56"/>
  <c i="2" r="J33"/>
  <c i="1" r="AV55"/>
  <c r="AT55"/>
  <c r="BC54"/>
  <c r="W32"/>
  <c r="BA54"/>
  <c r="AW54"/>
  <c r="AK30"/>
  <c i="3" r="F33"/>
  <c i="1" r="AZ56"/>
  <c i="2" l="1" r="BK85"/>
  <c r="J85"/>
  <c r="J59"/>
  <c i="3" r="BK83"/>
  <c r="J83"/>
  <c i="1" r="AU54"/>
  <c r="AZ54"/>
  <c r="W29"/>
  <c r="W30"/>
  <c r="AX54"/>
  <c i="3" r="J30"/>
  <c i="1" r="AG56"/>
  <c r="AY54"/>
  <c i="3" l="1" r="J39"/>
  <c r="J59"/>
  <c i="1" r="AN56"/>
  <c i="2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<sst xmlns="http://schemas.openxmlformats.org/spreadsheetml/2006/main">
  <si>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</si>
  <si>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</si>
  <si>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</si>
  <si>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</si>
  <si>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</si>
  <si>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{fac86599-de01-44b7-af67-509119088bbb}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</si>
  <si>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</si>
  <si>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</si>
  <si>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</si>
  <si>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</si>
  <si>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</si>
  <si>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</si>
  <si>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</si>
  <si>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</si>
  <si>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33-2023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</si>
  <si>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</si>
  <si>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</si>
  <si>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povrchů chodníků v ul Na Vypichu, Lahošť</t>
  </si>
  <si>
    <t>KSO:</t>
  </si>
  <si>
    <t/>
  </si>
  <si>
    <t>CC-CZ:</t>
  </si>
  <si>
    <t>Místo:</t>
  </si>
  <si>
    <t xml:space="preserve"> </t>
  </si>
  <si>
    <t>Datum:</t>
  </si>
  <si>
    <t>3. 8. 2023</t>
  </si>
  <si>
    <t>Zadavatel:</t>
  </si>
  <si>
    <t>IČ:</t>
  </si>
  <si>
    <t>Obec Lahošť</t>
  </si>
  <si>
    <t>DIČ:</t>
  </si>
  <si>
    <t>Uchazeč:</t>
  </si>
  <si>
    <t>Vyplň údaj</t>
  </si>
  <si>
    <t>Projektant:</t>
  </si>
  <si>
    <t>Ing. Michal urbanský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</si>
  <si>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</si>
  <si>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</si>
  <si>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</si>
  <si>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</si>
  <si>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</si>
  <si>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</si>
  <si>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</si>
  <si>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</si>
  <si>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</si>
  <si>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</si>
  <si>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</si>
  <si>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</si>
  <si>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</si>
  <si>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</si>
  <si>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</si>
  <si>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</si>
  <si>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</si>
  <si>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</si>
  <si>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</si>
  <si>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</si>
  <si>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</si>
  <si>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</si>
  <si>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</si>
  <si>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</si>
  <si>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</si>
  <si>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</si>
  <si>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</si>
  <si>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</si>
  <si>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</si>
  <si>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</si>
  <si>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</si>
  <si>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</si>
  <si>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</si>
  <si>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</si>
  <si>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</si>
  <si>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</si>
  <si>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</si>
  <si>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</si>
  <si>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</si>
  <si>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</si>
  <si>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</si>
  <si>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</si>
  <si>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</si>
  <si>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</si>
  <si>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Obnova povrchu chodníků</t>
  </si>
  <si>
    <t>STA</t>
  </si>
  <si>
    <t>{ec47952a-c5c0-477d-9083-4554b81b5266}</t>
  </si>
  <si>
    <t>2</t>
  </si>
  <si>
    <t>1a</t>
  </si>
  <si>
    <t>Vedlejší a ostatní náklady</t>
  </si>
  <si>
    <t>VON</t>
  </si>
  <si>
    <t>{ee072bf4-8434-4b5e-9bbe-c46c5ead5189}</t>
  </si>
  <si>
    <t>KRYCÍ LIST SOUPISU PRACÍ</t>
  </si>
  <si>
    <t>Objekt:</t>
  </si>
  <si>
    <t>1 - Obnova povrchu chodníků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</si>
  <si>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</si>
  <si>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</si>
  <si>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</si>
  <si>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</si>
  <si>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</si>
  <si>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</si>
  <si>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</si>
  <si>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</si>
  <si>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</si>
  <si>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</si>
  <si>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</si>
  <si>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</si>
  <si>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</si>
  <si>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</si>
  <si>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</si>
  <si>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</si>
  <si>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</si>
  <si>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</si>
  <si>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</si>
  <si>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</si>
  <si>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</si>
  <si>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</si>
  <si>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</si>
  <si>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</si>
  <si>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</si>
  <si>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</si>
  <si>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</si>
  <si>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</si>
  <si>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</si>
  <si>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</si>
  <si>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m2</t>
  </si>
  <si>
    <t>CS ÚRS 2023 02</t>
  </si>
  <si>
    <t>4</t>
  </si>
  <si>
    <t>-1834180739</t>
  </si>
  <si>
    <t>Online PSC</t>
  </si>
  <si>
    <t>https://podminky.urs.cz/item/CS_URS_2023_02/113107230</t>
  </si>
  <si>
    <t>VV</t>
  </si>
  <si>
    <t>bourání podkladních betonů</t>
  </si>
  <si>
    <t>481,0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</si>
  <si>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</si>
  <si>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</si>
  <si>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1200211969</t>
  </si>
  <si>
    <t>https://podminky.urs.cz/item/CS_URS_2023_02/113107241</t>
  </si>
  <si>
    <t>tl. 40 mm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</si>
  <si>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</si>
  <si>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</si>
  <si>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</si>
  <si>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</si>
  <si>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218506480</t>
  </si>
  <si>
    <t>https://podminky.urs.cz/item/CS_URS_2023_02/113202111</t>
  </si>
  <si>
    <t>121151103</t>
  </si>
  <si>
    <t>Sejmutí ornice strojně při souvislé ploše do 100 m2, tl. vrstvy do 200 mm</t>
  </si>
  <si>
    <t>-1451374056</t>
  </si>
  <si>
    <t>https://podminky.urs.cz/item/CS_URS_2023_02/121151103</t>
  </si>
  <si>
    <t>tl. 100 mm</t>
  </si>
  <si>
    <t>20,0</t>
  </si>
  <si>
    <t>5</t>
  </si>
  <si>
    <t>122251101</t>
  </si>
  <si>
    <t>Odkopávky a prokopávky nezapažené strojně v hornině třídy těžitelnosti I skupiny 3 do 20 m3</t>
  </si>
  <si>
    <t>m3</t>
  </si>
  <si>
    <t>25673961</t>
  </si>
  <si>
    <t>https://podminky.urs.cz/item/CS_URS_2023_02/122251101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</si>
  <si>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</si>
  <si>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</si>
  <si>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</si>
  <si>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603325080</t>
  </si>
  <si>
    <t>https://podminky.urs.cz/item/CS_URS_2023_02/162751117</t>
  </si>
  <si>
    <t>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</si>
  <si>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</si>
  <si>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</si>
  <si>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861358439</t>
  </si>
  <si>
    <t>https://podminky.urs.cz/item/CS_URS_2023_02/162751119</t>
  </si>
  <si>
    <t>5*10 'Přepočtené koeficientem množství</t>
  </si>
  <si>
    <t>8</t>
  </si>
  <si>
    <t>171151103</t>
  </si>
  <si>
    <t>Uložení sypanin do násypů strojně s rozprostřením sypaniny ve vrstvách a s hrubým urovnáním zhutněných z hornin soudržných jakékoliv třídy těžitelnosti</t>
  </si>
  <si>
    <t>128187433</t>
  </si>
  <si>
    <t>https://podminky.urs.cz/item/CS_URS_2023_02/171151103</t>
  </si>
  <si>
    <t>9</t>
  </si>
  <si>
    <t>M</t>
  </si>
  <si>
    <t>10364100</t>
  </si>
  <si>
    <t>zemina pro terénní úpravy - tříděná</t>
  </si>
  <si>
    <t>t</t>
  </si>
  <si>
    <t>-39232615</t>
  </si>
  <si>
    <t>3*1,8 'Přepočtené koeficientem množství</t>
  </si>
  <si>
    <t>10</t>
  </si>
  <si>
    <t>171201231</t>
  </si>
  <si>
    <t>Poplatek za uložení stavebního odpadu na recyklační skládce (skládkovné) zeminy a kamení zatříděného do Katalogu odpadů pod kódem 17 05 04</t>
  </si>
  <si>
    <t>-779387429</t>
  </si>
  <si>
    <t>https://podminky.urs.cz/item/CS_URS_2023_02/171201231</t>
  </si>
  <si>
    <t>5*1,8 'Přepočtené koeficientem množství</t>
  </si>
  <si>
    <t>11</t>
  </si>
  <si>
    <t>181351003</t>
  </si>
  <si>
    <t>Rozprostření a urovnání ornice v rovině nebo ve svahu sklonu do 1:5 strojně při souvislé ploše do 100 m2, tl. vrstvy do 200 mm</t>
  </si>
  <si>
    <t>-1716672363</t>
  </si>
  <si>
    <t>https://podminky.urs.cz/item/CS_URS_2023_02/181351003</t>
  </si>
  <si>
    <t>12</t>
  </si>
  <si>
    <t>181411131</t>
  </si>
  <si>
    <t>Založení trávníku na půdě předem připravené plochy do 1000 m2 výsevem včetně utažení parkového v rovině nebo na svahu do 1:5</t>
  </si>
  <si>
    <t>-99198145</t>
  </si>
  <si>
    <t>https://podminky.urs.cz/item/CS_URS_2023_02/181411131</t>
  </si>
  <si>
    <t>13</t>
  </si>
  <si>
    <t>00572410</t>
  </si>
  <si>
    <t>osivo směs travní parková</t>
  </si>
  <si>
    <t>kg</t>
  </si>
  <si>
    <t>836087012</t>
  </si>
  <si>
    <t>20*0,02 'Přepočtené koeficientem množství</t>
  </si>
  <si>
    <t>Komunikace pozemní</t>
  </si>
  <si>
    <t>14</t>
  </si>
  <si>
    <t>596211265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</si>
  <si>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80 mm přes 300 m2</t>
  </si>
  <si>
    <t>-1019251333</t>
  </si>
  <si>
    <t>https://podminky.urs.cz/item/CS_URS_2023_02/596211265</t>
  </si>
  <si>
    <t>481,0+27,0</t>
  </si>
  <si>
    <t>59245020</t>
  </si>
  <si>
    <t>dlažba tvar obdélník betonová 200x100x80mm přírodní</t>
  </si>
  <si>
    <t>-442085618</t>
  </si>
  <si>
    <t>481*1,01 'Přepočtené koeficientem množství</t>
  </si>
  <si>
    <t>16</t>
  </si>
  <si>
    <t>59245226</t>
  </si>
  <si>
    <t>dlažba tvar obdélník betonová pro nevidomé 200x100x80mm barevná</t>
  </si>
  <si>
    <t>-452865746</t>
  </si>
  <si>
    <t>27*1,03 'Přepočtené koeficientem množství</t>
  </si>
  <si>
    <t>Ostatní konstrukce a práce, bourání</t>
  </si>
  <si>
    <t>17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</si>
  <si>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</si>
  <si>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</si>
  <si>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-56351314</t>
  </si>
  <si>
    <t>https://podminky.urs.cz/item/CS_URS_2023_02/916231213</t>
  </si>
  <si>
    <t>18</t>
  </si>
  <si>
    <t>59217002</t>
  </si>
  <si>
    <t>obrubník betonový zahradní šedý 1000x50x200mm</t>
  </si>
  <si>
    <t>-2038929068</t>
  </si>
  <si>
    <t>375*1,02 'Přepočtené koeficientem množství</t>
  </si>
  <si>
    <t>19</t>
  </si>
  <si>
    <t>919735112</t>
  </si>
  <si>
    <t>Řezání stávajícího živičného krytu nebo podkladu hloubky přes 50 do 100 mm</t>
  </si>
  <si>
    <t>-440414339</t>
  </si>
  <si>
    <t>https://podminky.urs.cz/item/CS_URS_2023_02/919735112</t>
  </si>
  <si>
    <t>997</t>
  </si>
  <si>
    <t>Přesun sutě</t>
  </si>
  <si>
    <t>20</t>
  </si>
  <si>
    <t>997221561</t>
  </si>
  <si>
    <t>Vodorovná doprava suti bez naložení, ale se složením a s hrubým urovnáním z kusových materiálů, na vzdálenost do 1 km</t>
  </si>
  <si>
    <t>41084113</t>
  </si>
  <si>
    <t>https://podminky.urs.cz/item/CS_URS_2023_02/997221561</t>
  </si>
  <si>
    <t>997221569</t>
  </si>
  <si>
    <t>Vodorovná doprava suti bez naložení, ale se složením a s hrubým urovnáním Příplatek k ceně za každý další i započatý 1 km přes 1 km</t>
  </si>
  <si>
    <t>-762049965</t>
  </si>
  <si>
    <t>https://podminky.urs.cz/item/CS_URS_2023_02/997221569</t>
  </si>
  <si>
    <t>214,238*19 'Přepočtené koeficientem množství</t>
  </si>
  <si>
    <t>22</t>
  </si>
  <si>
    <t>997221861</t>
  </si>
  <si>
    <t>Poplatek za uložení stavebního odpadu na recyklační skládce (skládkovné) z prostého betonu zatříděného do Katalogu odpadů pod kódem 17 01 01</t>
  </si>
  <si>
    <t>281642433</t>
  </si>
  <si>
    <t>https://podminky.urs.cz/item/CS_URS_2023_02/997221861</t>
  </si>
  <si>
    <t>23</t>
  </si>
  <si>
    <t>997221875</t>
  </si>
  <si>
    <t>Poplatek za uložení stavebního odpadu na recyklační skládce (skládkovné) asfaltového bez obsahu dehtu zatříděného do Katalogu odpadů pod kódem 17 03 02</t>
  </si>
  <si>
    <t>1854547848</t>
  </si>
  <si>
    <t>https://podminky.urs.cz/item/CS_URS_2023_02/997221875</t>
  </si>
  <si>
    <t>998</t>
  </si>
  <si>
    <t>Přesun hmot</t>
  </si>
  <si>
    <t>24</t>
  </si>
  <si>
    <t>998223011</t>
  </si>
  <si>
    <t>Přesun hmot pro pozemní komunikace s krytem dlážděným dopravní vzdálenost do 200 m jakékoliv délky objektu</t>
  </si>
  <si>
    <t>1973574992</t>
  </si>
  <si>
    <t>https://podminky.urs.cz/item/CS_URS_2023_02/998223011</t>
  </si>
  <si>
    <t>1a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</si>
  <si>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</si>
  <si>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</si>
  <si>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</si>
  <si>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</si>
  <si>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</si>
  <si>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</si>
  <si>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</si>
  <si>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</si>
  <si>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</t>
  </si>
  <si>
    <t>Geodetické vytýčení stavby</t>
  </si>
  <si>
    <t>kpl</t>
  </si>
  <si>
    <t>1024</t>
  </si>
  <si>
    <t>-1288175636</t>
  </si>
  <si>
    <t>013254000</t>
  </si>
  <si>
    <t>Dokumentace skutečného provedení stavby</t>
  </si>
  <si>
    <t>329697402</t>
  </si>
  <si>
    <t>VRN3</t>
  </si>
  <si>
    <t>Zařízení staveniště</t>
  </si>
  <si>
    <t>030001000</t>
  </si>
  <si>
    <t>278637622</t>
  </si>
  <si>
    <t>034403000</t>
  </si>
  <si>
    <t>Dopravně inženýrská opatření</t>
  </si>
  <si>
    <t>-951650640</t>
  </si>
  <si>
    <t>VRN4</t>
  </si>
  <si>
    <t>Inženýrská činnost</t>
  </si>
  <si>
    <t>043134000</t>
  </si>
  <si>
    <t>Zkoušky zatěžovací</t>
  </si>
  <si>
    <t>kus</t>
  </si>
  <si>
    <t>990772081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</si>
</sst>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230" TargetMode="External" /><Relationship Id="rId2" Type="http://schemas.openxmlformats.org/officeDocument/2006/relationships/hyperlink" Target="https://podminky.urs.cz/item/CS_URS_2023_02/113107241" TargetMode="External" /><Relationship Id="rId3" Type="http://schemas.openxmlformats.org/officeDocument/2006/relationships/hyperlink" Target="https://podminky.urs.cz/item/CS_URS_2023_02/113202111" TargetMode="External" /><Relationship Id="rId4" Type="http://schemas.openxmlformats.org/officeDocument/2006/relationships/hyperlink" Target="https://podminky.urs.cz/item/CS_URS_2023_02/121151103" TargetMode="External" /><Relationship Id="rId5" Type="http://schemas.openxmlformats.org/officeDocument/2006/relationships/hyperlink" Target="https://podminky.urs.cz/item/CS_URS_2023_02/122251101" TargetMode="External" /><Relationship Id="rId6" Type="http://schemas.openxmlformats.org/officeDocument/2006/relationships/hyperlink" Target="https://podminky.urs.cz/item/CS_URS_2023_02/162751117" TargetMode="External" /><Relationship Id="rId7" Type="http://schemas.openxmlformats.org/officeDocument/2006/relationships/hyperlink" Target="https://podminky.urs.cz/item/CS_URS_2023_02/162751119" TargetMode="External" /><Relationship Id="rId8" Type="http://schemas.openxmlformats.org/officeDocument/2006/relationships/hyperlink" Target="https://podminky.urs.cz/item/CS_URS_2023_02/171151103" TargetMode="External" /><Relationship Id="rId9" Type="http://schemas.openxmlformats.org/officeDocument/2006/relationships/hyperlink" Target="https://podminky.urs.cz/item/CS_URS_2023_02/171201231" TargetMode="External" /><Relationship Id="rId10" Type="http://schemas.openxmlformats.org/officeDocument/2006/relationships/hyperlink" Target="https://podminky.urs.cz/item/CS_URS_2023_02/181351003" TargetMode="External" /><Relationship Id="rId11" Type="http://schemas.openxmlformats.org/officeDocument/2006/relationships/hyperlink" Target="https://podminky.urs.cz/item/CS_URS_2023_02/181411131" TargetMode="External" /><Relationship Id="rId12" Type="http://schemas.openxmlformats.org/officeDocument/2006/relationships/hyperlink" Target="https://podminky.urs.cz/item/CS_URS_2023_02/596211265" TargetMode="External" /><Relationship Id="rId13" Type="http://schemas.openxmlformats.org/officeDocument/2006/relationships/hyperlink" Target="https://podminky.urs.cz/item/CS_URS_2023_02/916231213" TargetMode="External" /><Relationship Id="rId14" Type="http://schemas.openxmlformats.org/officeDocument/2006/relationships/hyperlink" Target="https://podminky.urs.cz/item/CS_URS_2023_02/919735112" TargetMode="External" /><Relationship Id="rId15" Type="http://schemas.openxmlformats.org/officeDocument/2006/relationships/hyperlink" Target="https://podminky.urs.cz/item/CS_URS_2023_02/997221561" TargetMode="External" /><Relationship Id="rId16" Type="http://schemas.openxmlformats.org/officeDocument/2006/relationships/hyperlink" Target="https://podminky.urs.cz/item/CS_URS_2023_02/997221569" TargetMode="External" /><Relationship Id="rId17" Type="http://schemas.openxmlformats.org/officeDocument/2006/relationships/hyperlink" Target="https://podminky.urs.cz/item/CS_URS_2023_02/997221861" TargetMode="External" /><Relationship Id="rId18" Type="http://schemas.openxmlformats.org/officeDocument/2006/relationships/hyperlink" Target="https://podminky.urs.cz/item/CS_URS_2023_02/997221875" TargetMode="External" /><Relationship Id="rId19" Type="http://schemas.openxmlformats.org/officeDocument/2006/relationships/hyperlink" Target="https://podminky.urs.cz/item/CS_URS_2023_02/998223011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33-2023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Obnova povrchů chodníků v ul Na Vypichu, Lahošť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3. 8. 2023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Obec Lahošť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Ing. Michal urbanský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16.5" customHeight="1">
      <c r="A55" s="110" t="s">
        <v>75</v>
      </c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'1 - Obnova povrchu chodníků'!J30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78</v>
      </c>
      <c r="AR55" s="117"/>
      <c r="AS55" s="118">
        <v>0</v>
      </c>
      <c r="AT55" s="119">
        <f>ROUND(SUM(AV55:AW55),2)</f>
        <v>0</v>
      </c>
      <c r="AU55" s="120">
        <f>'1 - Obnova povrchu chodníků'!P85</f>
        <v>0</v>
      </c>
      <c r="AV55" s="119">
        <f>'1 - Obnova povrchu chodníků'!J33</f>
        <v>0</v>
      </c>
      <c r="AW55" s="119">
        <f>'1 - Obnova povrchu chodníků'!J34</f>
        <v>0</v>
      </c>
      <c r="AX55" s="119">
        <f>'1 - Obnova povrchu chodníků'!J35</f>
        <v>0</v>
      </c>
      <c r="AY55" s="119">
        <f>'1 - Obnova povrchu chodníků'!J36</f>
        <v>0</v>
      </c>
      <c r="AZ55" s="119">
        <f>'1 - Obnova povrchu chodníků'!F33</f>
        <v>0</v>
      </c>
      <c r="BA55" s="119">
        <f>'1 - Obnova povrchu chodníků'!F34</f>
        <v>0</v>
      </c>
      <c r="BB55" s="119">
        <f>'1 - Obnova povrchu chodníků'!F35</f>
        <v>0</v>
      </c>
      <c r="BC55" s="119">
        <f>'1 - Obnova povrchu chodníků'!F36</f>
        <v>0</v>
      </c>
      <c r="BD55" s="121">
        <f>'1 - Obnova povrchu chodníků'!F37</f>
        <v>0</v>
      </c>
      <c r="BE55" s="7"/>
      <c r="BT55" s="122" t="s">
        <v>76</v>
      </c>
      <c r="BV55" s="122" t="s">
        <v>73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7" customFormat="1" ht="16.5" customHeight="1">
      <c r="A56" s="110" t="s">
        <v>75</v>
      </c>
      <c r="B56" s="111"/>
      <c r="C56" s="112"/>
      <c r="D56" s="113" t="s">
        <v>81</v>
      </c>
      <c r="E56" s="113"/>
      <c r="F56" s="113"/>
      <c r="G56" s="113"/>
      <c r="H56" s="113"/>
      <c r="I56" s="114"/>
      <c r="J56" s="113" t="s">
        <v>82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'1a - Vedlejší a ostatní n...'!J30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23">
        <v>0</v>
      </c>
      <c r="AT56" s="124">
        <f>ROUND(SUM(AV56:AW56),2)</f>
        <v>0</v>
      </c>
      <c r="AU56" s="125">
        <f>'1a - Vedlejší a ostatní n...'!P83</f>
        <v>0</v>
      </c>
      <c r="AV56" s="124">
        <f>'1a - Vedlejší a ostatní n...'!J33</f>
        <v>0</v>
      </c>
      <c r="AW56" s="124">
        <f>'1a - Vedlejší a ostatní n...'!J34</f>
        <v>0</v>
      </c>
      <c r="AX56" s="124">
        <f>'1a - Vedlejší a ostatní n...'!J35</f>
        <v>0</v>
      </c>
      <c r="AY56" s="124">
        <f>'1a - Vedlejší a ostatní n...'!J36</f>
        <v>0</v>
      </c>
      <c r="AZ56" s="124">
        <f>'1a - Vedlejší a ostatní n...'!F33</f>
        <v>0</v>
      </c>
      <c r="BA56" s="124">
        <f>'1a - Vedlejší a ostatní n...'!F34</f>
        <v>0</v>
      </c>
      <c r="BB56" s="124">
        <f>'1a - Vedlejší a ostatní n...'!F35</f>
        <v>0</v>
      </c>
      <c r="BC56" s="124">
        <f>'1a - Vedlejší a ostatní n...'!F36</f>
        <v>0</v>
      </c>
      <c r="BD56" s="126">
        <f>'1a - Vedlejší a ostatní n...'!F37</f>
        <v>0</v>
      </c>
      <c r="BE56" s="7"/>
      <c r="BT56" s="122" t="s">
        <v>76</v>
      </c>
      <c r="BV56" s="122" t="s">
        <v>73</v>
      </c>
      <c r="BW56" s="122" t="s">
        <v>84</v>
      </c>
      <c r="BX56" s="122" t="s">
        <v>5</v>
      </c>
      <c r="CL56" s="122" t="s">
        <v>19</v>
      </c>
      <c r="CM56" s="122" t="s">
        <v>80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NJryjXr/v85Ac5eL5Tt8xJqGsuVi29HFxHCmhdDJg7jB5oXSvTFLwRqfWjjACImvobU36blAs+jFWOTXisT0Eg==" hashValue="ni3JC3W6P5ncFUtzyh6EQAKtDr3T7ya2sAVabDw9jvkwreL86RolKX1bCEZrw6rG5Xad7uXmk2+BUTzFMLgC0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Obnova povrchu chodníků'!C2" display="/"/>
    <hyperlink ref="A56" location="'1a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hidden="1" s="1" customFormat="1" ht="24.96" customHeight="1">
      <c r="B4" s="19"/>
      <c r="D4" s="129" t="s">
        <v>85</v>
      </c>
      <c r="L4" s="19"/>
      <c r="M4" s="13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stavby'!K6</f>
        <v>Obnova povrchů chodníků v ul Na Vypichu, Lahošť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86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87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3. 8. 2023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ROUND((SUM(BE85:BE149)),  2)</f>
        <v>0</v>
      </c>
      <c r="G33" s="37"/>
      <c r="H33" s="37"/>
      <c r="I33" s="147">
        <v>0.20999999999999999</v>
      </c>
      <c r="J33" s="146">
        <f>ROUND(((SUM(BE85:BE149))*I33),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43</v>
      </c>
      <c r="F34" s="146">
        <f>ROUND((SUM(BF85:BF149)),  2)</f>
        <v>0</v>
      </c>
      <c r="G34" s="37"/>
      <c r="H34" s="37"/>
      <c r="I34" s="147">
        <v>0.14999999999999999</v>
      </c>
      <c r="J34" s="146">
        <f>ROUND(((SUM(BF85:BF149))*I34),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ROUND((SUM(BG85:BG149)),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ROUND((SUM(BH85:BH149)),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ROUND((SUM(BI85:BI149)),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Obnova povrchů chodníků v ul Na Vypichu, Lahošť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1 - Obnova povrchu chodníků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3. 8. 2023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Obec Lahošť</v>
      </c>
      <c r="G54" s="39"/>
      <c r="H54" s="39"/>
      <c r="I54" s="31" t="s">
        <v>31</v>
      </c>
      <c r="J54" s="35" t="str">
        <f>E21</f>
        <v>Ing. Michal urbanský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89</v>
      </c>
      <c r="D57" s="161"/>
      <c r="E57" s="161"/>
      <c r="F57" s="161"/>
      <c r="G57" s="161"/>
      <c r="H57" s="161"/>
      <c r="I57" s="161"/>
      <c r="J57" s="162" t="s">
        <v>90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91</v>
      </c>
    </row>
    <row r="60" s="9" customFormat="1" ht="24.96" customHeight="1">
      <c r="A60" s="9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93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94</v>
      </c>
      <c r="E62" s="173"/>
      <c r="F62" s="173"/>
      <c r="G62" s="173"/>
      <c r="H62" s="173"/>
      <c r="I62" s="173"/>
      <c r="J62" s="174">
        <f>J122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95</v>
      </c>
      <c r="E63" s="173"/>
      <c r="F63" s="173"/>
      <c r="G63" s="173"/>
      <c r="H63" s="173"/>
      <c r="I63" s="173"/>
      <c r="J63" s="174">
        <f>J130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96</v>
      </c>
      <c r="E64" s="173"/>
      <c r="F64" s="173"/>
      <c r="G64" s="173"/>
      <c r="H64" s="173"/>
      <c r="I64" s="173"/>
      <c r="J64" s="174">
        <f>J137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97</v>
      </c>
      <c r="E65" s="173"/>
      <c r="F65" s="173"/>
      <c r="G65" s="173"/>
      <c r="H65" s="173"/>
      <c r="I65" s="173"/>
      <c r="J65" s="174">
        <f>J147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98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Obnova povrchů chodníků v ul Na Vypichu, Lahošť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86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1 - Obnova povrchu chodníků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31" t="s">
        <v>23</v>
      </c>
      <c r="J79" s="71" t="str">
        <f>IF(J12="","",J12)</f>
        <v>3. 8. 2023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Obec Lahošť</v>
      </c>
      <c r="G81" s="39"/>
      <c r="H81" s="39"/>
      <c r="I81" s="31" t="s">
        <v>31</v>
      </c>
      <c r="J81" s="35" t="str">
        <f>E21</f>
        <v>Ing. Michal urbanský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31" t="s">
        <v>34</v>
      </c>
      <c r="J82" s="35" t="str">
        <f>E24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99</v>
      </c>
      <c r="D84" s="179" t="s">
        <v>56</v>
      </c>
      <c r="E84" s="179" t="s">
        <v>52</v>
      </c>
      <c r="F84" s="179" t="s">
        <v>53</v>
      </c>
      <c r="G84" s="179" t="s">
        <v>100</v>
      </c>
      <c r="H84" s="179" t="s">
        <v>101</v>
      </c>
      <c r="I84" s="179" t="s">
        <v>102</v>
      </c>
      <c r="J84" s="179" t="s">
        <v>90</v>
      </c>
      <c r="K84" s="180" t="s">
        <v>103</v>
      </c>
      <c r="L84" s="181"/>
      <c r="M84" s="91" t="s">
        <v>19</v>
      </c>
      <c r="N84" s="92" t="s">
        <v>41</v>
      </c>
      <c r="O84" s="92" t="s">
        <v>104</v>
      </c>
      <c r="P84" s="92" t="s">
        <v>105</v>
      </c>
      <c r="Q84" s="92" t="s">
        <v>106</v>
      </c>
      <c r="R84" s="92" t="s">
        <v>107</v>
      </c>
      <c r="S84" s="92" t="s">
        <v>108</v>
      </c>
      <c r="T84" s="93" t="s">
        <v>109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110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</f>
        <v>0</v>
      </c>
      <c r="Q85" s="95"/>
      <c r="R85" s="184">
        <f>R86</f>
        <v>199.54716999999999</v>
      </c>
      <c r="S85" s="95"/>
      <c r="T85" s="185">
        <f>T86</f>
        <v>214.238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91</v>
      </c>
      <c r="BK85" s="186">
        <f>BK86</f>
        <v>0</v>
      </c>
    </row>
    <row r="86" s="12" customFormat="1" ht="25.92" customHeight="1">
      <c r="A86" s="12"/>
      <c r="B86" s="187"/>
      <c r="C86" s="188"/>
      <c r="D86" s="189" t="s">
        <v>70</v>
      </c>
      <c r="E86" s="190" t="s">
        <v>111</v>
      </c>
      <c r="F86" s="190" t="s">
        <v>112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P87+P122+P130+P137+P147</f>
        <v>0</v>
      </c>
      <c r="Q86" s="195"/>
      <c r="R86" s="196">
        <f>R87+R122+R130+R137+R147</f>
        <v>199.54716999999999</v>
      </c>
      <c r="S86" s="195"/>
      <c r="T86" s="197">
        <f>T87+T122+T130+T137+T147</f>
        <v>214.238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76</v>
      </c>
      <c r="AT86" s="199" t="s">
        <v>70</v>
      </c>
      <c r="AU86" s="199" t="s">
        <v>71</v>
      </c>
      <c r="AY86" s="198" t="s">
        <v>113</v>
      </c>
      <c r="BK86" s="200">
        <f>BK87+BK122+BK130+BK137+BK147</f>
        <v>0</v>
      </c>
    </row>
    <row r="87" s="12" customFormat="1" ht="22.8" customHeight="1">
      <c r="A87" s="12"/>
      <c r="B87" s="187"/>
      <c r="C87" s="188"/>
      <c r="D87" s="189" t="s">
        <v>70</v>
      </c>
      <c r="E87" s="201" t="s">
        <v>76</v>
      </c>
      <c r="F87" s="201" t="s">
        <v>114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SUM(P88:P121)</f>
        <v>0</v>
      </c>
      <c r="Q87" s="195"/>
      <c r="R87" s="196">
        <f>SUM(R88:R121)</f>
        <v>5.4004000000000003</v>
      </c>
      <c r="S87" s="195"/>
      <c r="T87" s="197">
        <f>SUM(T88:T121)</f>
        <v>214.238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76</v>
      </c>
      <c r="AT87" s="199" t="s">
        <v>70</v>
      </c>
      <c r="AU87" s="199" t="s">
        <v>76</v>
      </c>
      <c r="AY87" s="198" t="s">
        <v>113</v>
      </c>
      <c r="BK87" s="200">
        <f>SUM(BK88:BK121)</f>
        <v>0</v>
      </c>
    </row>
    <row r="88" s="2" customFormat="1" ht="33" customHeight="1">
      <c r="A88" s="37"/>
      <c r="B88" s="38"/>
      <c r="C88" s="203" t="s">
        <v>76</v>
      </c>
      <c r="D88" s="203" t="s">
        <v>115</v>
      </c>
      <c r="E88" s="204" t="s">
        <v>116</v>
      </c>
      <c r="F88" s="205" t="s">
        <v>117</v>
      </c>
      <c r="G88" s="206" t="s">
        <v>118</v>
      </c>
      <c r="H88" s="207">
        <v>481</v>
      </c>
      <c r="I88" s="208"/>
      <c r="J88" s="209">
        <f>ROUND(I88*H88,2)</f>
        <v>0</v>
      </c>
      <c r="K88" s="205" t="s">
        <v>119</v>
      </c>
      <c r="L88" s="43"/>
      <c r="M88" s="210" t="s">
        <v>19</v>
      </c>
      <c r="N88" s="211" t="s">
        <v>42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0.23999999999999999</v>
      </c>
      <c r="T88" s="213">
        <f>S88*H88</f>
        <v>115.44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120</v>
      </c>
      <c r="AT88" s="214" t="s">
        <v>115</v>
      </c>
      <c r="AU88" s="214" t="s">
        <v>80</v>
      </c>
      <c r="AY88" s="16" t="s">
        <v>113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76</v>
      </c>
      <c r="BK88" s="215">
        <f>ROUND(I88*H88,2)</f>
        <v>0</v>
      </c>
      <c r="BL88" s="16" t="s">
        <v>120</v>
      </c>
      <c r="BM88" s="214" t="s">
        <v>121</v>
      </c>
    </row>
    <row r="89" s="2" customFormat="1">
      <c r="A89" s="37"/>
      <c r="B89" s="38"/>
      <c r="C89" s="39"/>
      <c r="D89" s="216" t="s">
        <v>122</v>
      </c>
      <c r="E89" s="39"/>
      <c r="F89" s="217" t="s">
        <v>123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122</v>
      </c>
      <c r="AU89" s="16" t="s">
        <v>80</v>
      </c>
    </row>
    <row r="90" s="13" customFormat="1">
      <c r="A90" s="13"/>
      <c r="B90" s="221"/>
      <c r="C90" s="222"/>
      <c r="D90" s="223" t="s">
        <v>124</v>
      </c>
      <c r="E90" s="224" t="s">
        <v>19</v>
      </c>
      <c r="F90" s="225" t="s">
        <v>125</v>
      </c>
      <c r="G90" s="222"/>
      <c r="H90" s="224" t="s">
        <v>19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1" t="s">
        <v>124</v>
      </c>
      <c r="AU90" s="231" t="s">
        <v>80</v>
      </c>
      <c r="AV90" s="13" t="s">
        <v>76</v>
      </c>
      <c r="AW90" s="13" t="s">
        <v>33</v>
      </c>
      <c r="AX90" s="13" t="s">
        <v>71</v>
      </c>
      <c r="AY90" s="231" t="s">
        <v>113</v>
      </c>
    </row>
    <row r="91" s="14" customFormat="1">
      <c r="A91" s="14"/>
      <c r="B91" s="232"/>
      <c r="C91" s="233"/>
      <c r="D91" s="223" t="s">
        <v>124</v>
      </c>
      <c r="E91" s="234" t="s">
        <v>19</v>
      </c>
      <c r="F91" s="235" t="s">
        <v>126</v>
      </c>
      <c r="G91" s="233"/>
      <c r="H91" s="236">
        <v>481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2" t="s">
        <v>124</v>
      </c>
      <c r="AU91" s="242" t="s">
        <v>80</v>
      </c>
      <c r="AV91" s="14" t="s">
        <v>80</v>
      </c>
      <c r="AW91" s="14" t="s">
        <v>33</v>
      </c>
      <c r="AX91" s="14" t="s">
        <v>76</v>
      </c>
      <c r="AY91" s="242" t="s">
        <v>113</v>
      </c>
    </row>
    <row r="92" s="2" customFormat="1" ht="33" customHeight="1">
      <c r="A92" s="37"/>
      <c r="B92" s="38"/>
      <c r="C92" s="203" t="s">
        <v>80</v>
      </c>
      <c r="D92" s="203" t="s">
        <v>115</v>
      </c>
      <c r="E92" s="204" t="s">
        <v>127</v>
      </c>
      <c r="F92" s="205" t="s">
        <v>128</v>
      </c>
      <c r="G92" s="206" t="s">
        <v>118</v>
      </c>
      <c r="H92" s="207">
        <v>481</v>
      </c>
      <c r="I92" s="208"/>
      <c r="J92" s="209">
        <f>ROUND(I92*H92,2)</f>
        <v>0</v>
      </c>
      <c r="K92" s="205" t="s">
        <v>119</v>
      </c>
      <c r="L92" s="43"/>
      <c r="M92" s="210" t="s">
        <v>19</v>
      </c>
      <c r="N92" s="211" t="s">
        <v>42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0.098000000000000004</v>
      </c>
      <c r="T92" s="213">
        <f>S92*H92</f>
        <v>47.138000000000005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120</v>
      </c>
      <c r="AT92" s="214" t="s">
        <v>115</v>
      </c>
      <c r="AU92" s="214" t="s">
        <v>80</v>
      </c>
      <c r="AY92" s="16" t="s">
        <v>113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76</v>
      </c>
      <c r="BK92" s="215">
        <f>ROUND(I92*H92,2)</f>
        <v>0</v>
      </c>
      <c r="BL92" s="16" t="s">
        <v>120</v>
      </c>
      <c r="BM92" s="214" t="s">
        <v>129</v>
      </c>
    </row>
    <row r="93" s="2" customFormat="1">
      <c r="A93" s="37"/>
      <c r="B93" s="38"/>
      <c r="C93" s="39"/>
      <c r="D93" s="216" t="s">
        <v>122</v>
      </c>
      <c r="E93" s="39"/>
      <c r="F93" s="217" t="s">
        <v>130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122</v>
      </c>
      <c r="AU93" s="16" t="s">
        <v>80</v>
      </c>
    </row>
    <row r="94" s="13" customFormat="1">
      <c r="A94" s="13"/>
      <c r="B94" s="221"/>
      <c r="C94" s="222"/>
      <c r="D94" s="223" t="s">
        <v>124</v>
      </c>
      <c r="E94" s="224" t="s">
        <v>19</v>
      </c>
      <c r="F94" s="225" t="s">
        <v>131</v>
      </c>
      <c r="G94" s="222"/>
      <c r="H94" s="224" t="s">
        <v>19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1" t="s">
        <v>124</v>
      </c>
      <c r="AU94" s="231" t="s">
        <v>80</v>
      </c>
      <c r="AV94" s="13" t="s">
        <v>76</v>
      </c>
      <c r="AW94" s="13" t="s">
        <v>33</v>
      </c>
      <c r="AX94" s="13" t="s">
        <v>71</v>
      </c>
      <c r="AY94" s="231" t="s">
        <v>113</v>
      </c>
    </row>
    <row r="95" s="14" customFormat="1">
      <c r="A95" s="14"/>
      <c r="B95" s="232"/>
      <c r="C95" s="233"/>
      <c r="D95" s="223" t="s">
        <v>124</v>
      </c>
      <c r="E95" s="234" t="s">
        <v>19</v>
      </c>
      <c r="F95" s="235" t="s">
        <v>126</v>
      </c>
      <c r="G95" s="233"/>
      <c r="H95" s="236">
        <v>481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124</v>
      </c>
      <c r="AU95" s="242" t="s">
        <v>80</v>
      </c>
      <c r="AV95" s="14" t="s">
        <v>80</v>
      </c>
      <c r="AW95" s="14" t="s">
        <v>33</v>
      </c>
      <c r="AX95" s="14" t="s">
        <v>76</v>
      </c>
      <c r="AY95" s="242" t="s">
        <v>113</v>
      </c>
    </row>
    <row r="96" s="2" customFormat="1" ht="24.15" customHeight="1">
      <c r="A96" s="37"/>
      <c r="B96" s="38"/>
      <c r="C96" s="203" t="s">
        <v>132</v>
      </c>
      <c r="D96" s="203" t="s">
        <v>115</v>
      </c>
      <c r="E96" s="204" t="s">
        <v>133</v>
      </c>
      <c r="F96" s="205" t="s">
        <v>134</v>
      </c>
      <c r="G96" s="206" t="s">
        <v>135</v>
      </c>
      <c r="H96" s="207">
        <v>252</v>
      </c>
      <c r="I96" s="208"/>
      <c r="J96" s="209">
        <f>ROUND(I96*H96,2)</f>
        <v>0</v>
      </c>
      <c r="K96" s="205" t="s">
        <v>119</v>
      </c>
      <c r="L96" s="43"/>
      <c r="M96" s="210" t="s">
        <v>19</v>
      </c>
      <c r="N96" s="211" t="s">
        <v>42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0.20499999999999999</v>
      </c>
      <c r="T96" s="213">
        <f>S96*H96</f>
        <v>51.659999999999997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120</v>
      </c>
      <c r="AT96" s="214" t="s">
        <v>115</v>
      </c>
      <c r="AU96" s="214" t="s">
        <v>80</v>
      </c>
      <c r="AY96" s="16" t="s">
        <v>113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76</v>
      </c>
      <c r="BK96" s="215">
        <f>ROUND(I96*H96,2)</f>
        <v>0</v>
      </c>
      <c r="BL96" s="16" t="s">
        <v>120</v>
      </c>
      <c r="BM96" s="214" t="s">
        <v>136</v>
      </c>
    </row>
    <row r="97" s="2" customFormat="1">
      <c r="A97" s="37"/>
      <c r="B97" s="38"/>
      <c r="C97" s="39"/>
      <c r="D97" s="216" t="s">
        <v>122</v>
      </c>
      <c r="E97" s="39"/>
      <c r="F97" s="217" t="s">
        <v>137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122</v>
      </c>
      <c r="AU97" s="16" t="s">
        <v>80</v>
      </c>
    </row>
    <row r="98" s="2" customFormat="1" ht="16.5" customHeight="1">
      <c r="A98" s="37"/>
      <c r="B98" s="38"/>
      <c r="C98" s="203" t="s">
        <v>120</v>
      </c>
      <c r="D98" s="203" t="s">
        <v>115</v>
      </c>
      <c r="E98" s="204" t="s">
        <v>138</v>
      </c>
      <c r="F98" s="205" t="s">
        <v>139</v>
      </c>
      <c r="G98" s="206" t="s">
        <v>118</v>
      </c>
      <c r="H98" s="207">
        <v>20</v>
      </c>
      <c r="I98" s="208"/>
      <c r="J98" s="209">
        <f>ROUND(I98*H98,2)</f>
        <v>0</v>
      </c>
      <c r="K98" s="205" t="s">
        <v>119</v>
      </c>
      <c r="L98" s="43"/>
      <c r="M98" s="210" t="s">
        <v>19</v>
      </c>
      <c r="N98" s="211" t="s">
        <v>42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120</v>
      </c>
      <c r="AT98" s="214" t="s">
        <v>115</v>
      </c>
      <c r="AU98" s="214" t="s">
        <v>80</v>
      </c>
      <c r="AY98" s="16" t="s">
        <v>113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76</v>
      </c>
      <c r="BK98" s="215">
        <f>ROUND(I98*H98,2)</f>
        <v>0</v>
      </c>
      <c r="BL98" s="16" t="s">
        <v>120</v>
      </c>
      <c r="BM98" s="214" t="s">
        <v>140</v>
      </c>
    </row>
    <row r="99" s="2" customFormat="1">
      <c r="A99" s="37"/>
      <c r="B99" s="38"/>
      <c r="C99" s="39"/>
      <c r="D99" s="216" t="s">
        <v>122</v>
      </c>
      <c r="E99" s="39"/>
      <c r="F99" s="217" t="s">
        <v>141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122</v>
      </c>
      <c r="AU99" s="16" t="s">
        <v>80</v>
      </c>
    </row>
    <row r="100" s="13" customFormat="1">
      <c r="A100" s="13"/>
      <c r="B100" s="221"/>
      <c r="C100" s="222"/>
      <c r="D100" s="223" t="s">
        <v>124</v>
      </c>
      <c r="E100" s="224" t="s">
        <v>19</v>
      </c>
      <c r="F100" s="225" t="s">
        <v>142</v>
      </c>
      <c r="G100" s="222"/>
      <c r="H100" s="224" t="s">
        <v>19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124</v>
      </c>
      <c r="AU100" s="231" t="s">
        <v>80</v>
      </c>
      <c r="AV100" s="13" t="s">
        <v>76</v>
      </c>
      <c r="AW100" s="13" t="s">
        <v>33</v>
      </c>
      <c r="AX100" s="13" t="s">
        <v>71</v>
      </c>
      <c r="AY100" s="231" t="s">
        <v>113</v>
      </c>
    </row>
    <row r="101" s="14" customFormat="1">
      <c r="A101" s="14"/>
      <c r="B101" s="232"/>
      <c r="C101" s="233"/>
      <c r="D101" s="223" t="s">
        <v>124</v>
      </c>
      <c r="E101" s="234" t="s">
        <v>19</v>
      </c>
      <c r="F101" s="235" t="s">
        <v>143</v>
      </c>
      <c r="G101" s="233"/>
      <c r="H101" s="236">
        <v>20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2" t="s">
        <v>124</v>
      </c>
      <c r="AU101" s="242" t="s">
        <v>80</v>
      </c>
      <c r="AV101" s="14" t="s">
        <v>80</v>
      </c>
      <c r="AW101" s="14" t="s">
        <v>33</v>
      </c>
      <c r="AX101" s="14" t="s">
        <v>76</v>
      </c>
      <c r="AY101" s="242" t="s">
        <v>113</v>
      </c>
    </row>
    <row r="102" s="2" customFormat="1" ht="16.5" customHeight="1">
      <c r="A102" s="37"/>
      <c r="B102" s="38"/>
      <c r="C102" s="203" t="s">
        <v>144</v>
      </c>
      <c r="D102" s="203" t="s">
        <v>115</v>
      </c>
      <c r="E102" s="204" t="s">
        <v>145</v>
      </c>
      <c r="F102" s="205" t="s">
        <v>146</v>
      </c>
      <c r="G102" s="206" t="s">
        <v>147</v>
      </c>
      <c r="H102" s="207">
        <v>5</v>
      </c>
      <c r="I102" s="208"/>
      <c r="J102" s="209">
        <f>ROUND(I102*H102,2)</f>
        <v>0</v>
      </c>
      <c r="K102" s="205" t="s">
        <v>119</v>
      </c>
      <c r="L102" s="43"/>
      <c r="M102" s="210" t="s">
        <v>19</v>
      </c>
      <c r="N102" s="211" t="s">
        <v>42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120</v>
      </c>
      <c r="AT102" s="214" t="s">
        <v>115</v>
      </c>
      <c r="AU102" s="214" t="s">
        <v>80</v>
      </c>
      <c r="AY102" s="16" t="s">
        <v>113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76</v>
      </c>
      <c r="BK102" s="215">
        <f>ROUND(I102*H102,2)</f>
        <v>0</v>
      </c>
      <c r="BL102" s="16" t="s">
        <v>120</v>
      </c>
      <c r="BM102" s="214" t="s">
        <v>148</v>
      </c>
    </row>
    <row r="103" s="2" customFormat="1">
      <c r="A103" s="37"/>
      <c r="B103" s="38"/>
      <c r="C103" s="39"/>
      <c r="D103" s="216" t="s">
        <v>122</v>
      </c>
      <c r="E103" s="39"/>
      <c r="F103" s="217" t="s">
        <v>149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122</v>
      </c>
      <c r="AU103" s="16" t="s">
        <v>80</v>
      </c>
    </row>
    <row r="104" s="2" customFormat="1" ht="37.8" customHeight="1">
      <c r="A104" s="37"/>
      <c r="B104" s="38"/>
      <c r="C104" s="203" t="s">
        <v>150</v>
      </c>
      <c r="D104" s="203" t="s">
        <v>115</v>
      </c>
      <c r="E104" s="204" t="s">
        <v>151</v>
      </c>
      <c r="F104" s="205" t="s">
        <v>152</v>
      </c>
      <c r="G104" s="206" t="s">
        <v>147</v>
      </c>
      <c r="H104" s="207">
        <v>5</v>
      </c>
      <c r="I104" s="208"/>
      <c r="J104" s="209">
        <f>ROUND(I104*H104,2)</f>
        <v>0</v>
      </c>
      <c r="K104" s="205" t="s">
        <v>119</v>
      </c>
      <c r="L104" s="43"/>
      <c r="M104" s="210" t="s">
        <v>19</v>
      </c>
      <c r="N104" s="211" t="s">
        <v>42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120</v>
      </c>
      <c r="AT104" s="214" t="s">
        <v>115</v>
      </c>
      <c r="AU104" s="214" t="s">
        <v>80</v>
      </c>
      <c r="AY104" s="16" t="s">
        <v>113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76</v>
      </c>
      <c r="BK104" s="215">
        <f>ROUND(I104*H104,2)</f>
        <v>0</v>
      </c>
      <c r="BL104" s="16" t="s">
        <v>120</v>
      </c>
      <c r="BM104" s="214" t="s">
        <v>153</v>
      </c>
    </row>
    <row r="105" s="2" customFormat="1">
      <c r="A105" s="37"/>
      <c r="B105" s="38"/>
      <c r="C105" s="39"/>
      <c r="D105" s="216" t="s">
        <v>122</v>
      </c>
      <c r="E105" s="39"/>
      <c r="F105" s="217" t="s">
        <v>154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122</v>
      </c>
      <c r="AU105" s="16" t="s">
        <v>80</v>
      </c>
    </row>
    <row r="106" s="2" customFormat="1" ht="37.8" customHeight="1">
      <c r="A106" s="37"/>
      <c r="B106" s="38"/>
      <c r="C106" s="203" t="s">
        <v>155</v>
      </c>
      <c r="D106" s="203" t="s">
        <v>115</v>
      </c>
      <c r="E106" s="204" t="s">
        <v>156</v>
      </c>
      <c r="F106" s="205" t="s">
        <v>157</v>
      </c>
      <c r="G106" s="206" t="s">
        <v>147</v>
      </c>
      <c r="H106" s="207">
        <v>50</v>
      </c>
      <c r="I106" s="208"/>
      <c r="J106" s="209">
        <f>ROUND(I106*H106,2)</f>
        <v>0</v>
      </c>
      <c r="K106" s="205" t="s">
        <v>119</v>
      </c>
      <c r="L106" s="43"/>
      <c r="M106" s="210" t="s">
        <v>19</v>
      </c>
      <c r="N106" s="211" t="s">
        <v>42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120</v>
      </c>
      <c r="AT106" s="214" t="s">
        <v>115</v>
      </c>
      <c r="AU106" s="214" t="s">
        <v>80</v>
      </c>
      <c r="AY106" s="16" t="s">
        <v>113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76</v>
      </c>
      <c r="BK106" s="215">
        <f>ROUND(I106*H106,2)</f>
        <v>0</v>
      </c>
      <c r="BL106" s="16" t="s">
        <v>120</v>
      </c>
      <c r="BM106" s="214" t="s">
        <v>158</v>
      </c>
    </row>
    <row r="107" s="2" customFormat="1">
      <c r="A107" s="37"/>
      <c r="B107" s="38"/>
      <c r="C107" s="39"/>
      <c r="D107" s="216" t="s">
        <v>122</v>
      </c>
      <c r="E107" s="39"/>
      <c r="F107" s="217" t="s">
        <v>159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122</v>
      </c>
      <c r="AU107" s="16" t="s">
        <v>80</v>
      </c>
    </row>
    <row r="108" s="14" customFormat="1">
      <c r="A108" s="14"/>
      <c r="B108" s="232"/>
      <c r="C108" s="233"/>
      <c r="D108" s="223" t="s">
        <v>124</v>
      </c>
      <c r="E108" s="233"/>
      <c r="F108" s="235" t="s">
        <v>160</v>
      </c>
      <c r="G108" s="233"/>
      <c r="H108" s="236">
        <v>50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124</v>
      </c>
      <c r="AU108" s="242" t="s">
        <v>80</v>
      </c>
      <c r="AV108" s="14" t="s">
        <v>80</v>
      </c>
      <c r="AW108" s="14" t="s">
        <v>4</v>
      </c>
      <c r="AX108" s="14" t="s">
        <v>76</v>
      </c>
      <c r="AY108" s="242" t="s">
        <v>113</v>
      </c>
    </row>
    <row r="109" s="2" customFormat="1" ht="24.15" customHeight="1">
      <c r="A109" s="37"/>
      <c r="B109" s="38"/>
      <c r="C109" s="203" t="s">
        <v>161</v>
      </c>
      <c r="D109" s="203" t="s">
        <v>115</v>
      </c>
      <c r="E109" s="204" t="s">
        <v>162</v>
      </c>
      <c r="F109" s="205" t="s">
        <v>163</v>
      </c>
      <c r="G109" s="206" t="s">
        <v>147</v>
      </c>
      <c r="H109" s="207">
        <v>3</v>
      </c>
      <c r="I109" s="208"/>
      <c r="J109" s="209">
        <f>ROUND(I109*H109,2)</f>
        <v>0</v>
      </c>
      <c r="K109" s="205" t="s">
        <v>119</v>
      </c>
      <c r="L109" s="43"/>
      <c r="M109" s="210" t="s">
        <v>19</v>
      </c>
      <c r="N109" s="211" t="s">
        <v>42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120</v>
      </c>
      <c r="AT109" s="214" t="s">
        <v>115</v>
      </c>
      <c r="AU109" s="214" t="s">
        <v>80</v>
      </c>
      <c r="AY109" s="16" t="s">
        <v>113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76</v>
      </c>
      <c r="BK109" s="215">
        <f>ROUND(I109*H109,2)</f>
        <v>0</v>
      </c>
      <c r="BL109" s="16" t="s">
        <v>120</v>
      </c>
      <c r="BM109" s="214" t="s">
        <v>164</v>
      </c>
    </row>
    <row r="110" s="2" customFormat="1">
      <c r="A110" s="37"/>
      <c r="B110" s="38"/>
      <c r="C110" s="39"/>
      <c r="D110" s="216" t="s">
        <v>122</v>
      </c>
      <c r="E110" s="39"/>
      <c r="F110" s="217" t="s">
        <v>165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122</v>
      </c>
      <c r="AU110" s="16" t="s">
        <v>80</v>
      </c>
    </row>
    <row r="111" s="2" customFormat="1" ht="16.5" customHeight="1">
      <c r="A111" s="37"/>
      <c r="B111" s="38"/>
      <c r="C111" s="243" t="s">
        <v>166</v>
      </c>
      <c r="D111" s="243" t="s">
        <v>167</v>
      </c>
      <c r="E111" s="244" t="s">
        <v>168</v>
      </c>
      <c r="F111" s="245" t="s">
        <v>169</v>
      </c>
      <c r="G111" s="246" t="s">
        <v>170</v>
      </c>
      <c r="H111" s="247">
        <v>5.4000000000000004</v>
      </c>
      <c r="I111" s="248"/>
      <c r="J111" s="249">
        <f>ROUND(I111*H111,2)</f>
        <v>0</v>
      </c>
      <c r="K111" s="245" t="s">
        <v>119</v>
      </c>
      <c r="L111" s="250"/>
      <c r="M111" s="251" t="s">
        <v>19</v>
      </c>
      <c r="N111" s="252" t="s">
        <v>42</v>
      </c>
      <c r="O111" s="83"/>
      <c r="P111" s="212">
        <f>O111*H111</f>
        <v>0</v>
      </c>
      <c r="Q111" s="212">
        <v>1</v>
      </c>
      <c r="R111" s="212">
        <f>Q111*H111</f>
        <v>5.4000000000000004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161</v>
      </c>
      <c r="AT111" s="214" t="s">
        <v>167</v>
      </c>
      <c r="AU111" s="214" t="s">
        <v>80</v>
      </c>
      <c r="AY111" s="16" t="s">
        <v>113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76</v>
      </c>
      <c r="BK111" s="215">
        <f>ROUND(I111*H111,2)</f>
        <v>0</v>
      </c>
      <c r="BL111" s="16" t="s">
        <v>120</v>
      </c>
      <c r="BM111" s="214" t="s">
        <v>171</v>
      </c>
    </row>
    <row r="112" s="14" customFormat="1">
      <c r="A112" s="14"/>
      <c r="B112" s="232"/>
      <c r="C112" s="233"/>
      <c r="D112" s="223" t="s">
        <v>124</v>
      </c>
      <c r="E112" s="233"/>
      <c r="F112" s="235" t="s">
        <v>172</v>
      </c>
      <c r="G112" s="233"/>
      <c r="H112" s="236">
        <v>5.4000000000000004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124</v>
      </c>
      <c r="AU112" s="242" t="s">
        <v>80</v>
      </c>
      <c r="AV112" s="14" t="s">
        <v>80</v>
      </c>
      <c r="AW112" s="14" t="s">
        <v>4</v>
      </c>
      <c r="AX112" s="14" t="s">
        <v>76</v>
      </c>
      <c r="AY112" s="242" t="s">
        <v>113</v>
      </c>
    </row>
    <row r="113" s="2" customFormat="1" ht="24.15" customHeight="1">
      <c r="A113" s="37"/>
      <c r="B113" s="38"/>
      <c r="C113" s="203" t="s">
        <v>173</v>
      </c>
      <c r="D113" s="203" t="s">
        <v>115</v>
      </c>
      <c r="E113" s="204" t="s">
        <v>174</v>
      </c>
      <c r="F113" s="205" t="s">
        <v>175</v>
      </c>
      <c r="G113" s="206" t="s">
        <v>170</v>
      </c>
      <c r="H113" s="207">
        <v>9</v>
      </c>
      <c r="I113" s="208"/>
      <c r="J113" s="209">
        <f>ROUND(I113*H113,2)</f>
        <v>0</v>
      </c>
      <c r="K113" s="205" t="s">
        <v>119</v>
      </c>
      <c r="L113" s="43"/>
      <c r="M113" s="210" t="s">
        <v>19</v>
      </c>
      <c r="N113" s="211" t="s">
        <v>42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120</v>
      </c>
      <c r="AT113" s="214" t="s">
        <v>115</v>
      </c>
      <c r="AU113" s="214" t="s">
        <v>80</v>
      </c>
      <c r="AY113" s="16" t="s">
        <v>113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76</v>
      </c>
      <c r="BK113" s="215">
        <f>ROUND(I113*H113,2)</f>
        <v>0</v>
      </c>
      <c r="BL113" s="16" t="s">
        <v>120</v>
      </c>
      <c r="BM113" s="214" t="s">
        <v>176</v>
      </c>
    </row>
    <row r="114" s="2" customFormat="1">
      <c r="A114" s="37"/>
      <c r="B114" s="38"/>
      <c r="C114" s="39"/>
      <c r="D114" s="216" t="s">
        <v>122</v>
      </c>
      <c r="E114" s="39"/>
      <c r="F114" s="217" t="s">
        <v>177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122</v>
      </c>
      <c r="AU114" s="16" t="s">
        <v>80</v>
      </c>
    </row>
    <row r="115" s="14" customFormat="1">
      <c r="A115" s="14"/>
      <c r="B115" s="232"/>
      <c r="C115" s="233"/>
      <c r="D115" s="223" t="s">
        <v>124</v>
      </c>
      <c r="E115" s="233"/>
      <c r="F115" s="235" t="s">
        <v>178</v>
      </c>
      <c r="G115" s="233"/>
      <c r="H115" s="236">
        <v>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124</v>
      </c>
      <c r="AU115" s="242" t="s">
        <v>80</v>
      </c>
      <c r="AV115" s="14" t="s">
        <v>80</v>
      </c>
      <c r="AW115" s="14" t="s">
        <v>4</v>
      </c>
      <c r="AX115" s="14" t="s">
        <v>76</v>
      </c>
      <c r="AY115" s="242" t="s">
        <v>113</v>
      </c>
    </row>
    <row r="116" s="2" customFormat="1" ht="24.15" customHeight="1">
      <c r="A116" s="37"/>
      <c r="B116" s="38"/>
      <c r="C116" s="203" t="s">
        <v>179</v>
      </c>
      <c r="D116" s="203" t="s">
        <v>115</v>
      </c>
      <c r="E116" s="204" t="s">
        <v>180</v>
      </c>
      <c r="F116" s="205" t="s">
        <v>181</v>
      </c>
      <c r="G116" s="206" t="s">
        <v>118</v>
      </c>
      <c r="H116" s="207">
        <v>20</v>
      </c>
      <c r="I116" s="208"/>
      <c r="J116" s="209">
        <f>ROUND(I116*H116,2)</f>
        <v>0</v>
      </c>
      <c r="K116" s="205" t="s">
        <v>119</v>
      </c>
      <c r="L116" s="43"/>
      <c r="M116" s="210" t="s">
        <v>19</v>
      </c>
      <c r="N116" s="211" t="s">
        <v>42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120</v>
      </c>
      <c r="AT116" s="214" t="s">
        <v>115</v>
      </c>
      <c r="AU116" s="214" t="s">
        <v>80</v>
      </c>
      <c r="AY116" s="16" t="s">
        <v>113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76</v>
      </c>
      <c r="BK116" s="215">
        <f>ROUND(I116*H116,2)</f>
        <v>0</v>
      </c>
      <c r="BL116" s="16" t="s">
        <v>120</v>
      </c>
      <c r="BM116" s="214" t="s">
        <v>182</v>
      </c>
    </row>
    <row r="117" s="2" customFormat="1">
      <c r="A117" s="37"/>
      <c r="B117" s="38"/>
      <c r="C117" s="39"/>
      <c r="D117" s="216" t="s">
        <v>122</v>
      </c>
      <c r="E117" s="39"/>
      <c r="F117" s="217" t="s">
        <v>183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122</v>
      </c>
      <c r="AU117" s="16" t="s">
        <v>80</v>
      </c>
    </row>
    <row r="118" s="2" customFormat="1" ht="24.15" customHeight="1">
      <c r="A118" s="37"/>
      <c r="B118" s="38"/>
      <c r="C118" s="203" t="s">
        <v>184</v>
      </c>
      <c r="D118" s="203" t="s">
        <v>115</v>
      </c>
      <c r="E118" s="204" t="s">
        <v>185</v>
      </c>
      <c r="F118" s="205" t="s">
        <v>186</v>
      </c>
      <c r="G118" s="206" t="s">
        <v>118</v>
      </c>
      <c r="H118" s="207">
        <v>20</v>
      </c>
      <c r="I118" s="208"/>
      <c r="J118" s="209">
        <f>ROUND(I118*H118,2)</f>
        <v>0</v>
      </c>
      <c r="K118" s="205" t="s">
        <v>119</v>
      </c>
      <c r="L118" s="43"/>
      <c r="M118" s="210" t="s">
        <v>19</v>
      </c>
      <c r="N118" s="211" t="s">
        <v>42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120</v>
      </c>
      <c r="AT118" s="214" t="s">
        <v>115</v>
      </c>
      <c r="AU118" s="214" t="s">
        <v>80</v>
      </c>
      <c r="AY118" s="16" t="s">
        <v>113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76</v>
      </c>
      <c r="BK118" s="215">
        <f>ROUND(I118*H118,2)</f>
        <v>0</v>
      </c>
      <c r="BL118" s="16" t="s">
        <v>120</v>
      </c>
      <c r="BM118" s="214" t="s">
        <v>187</v>
      </c>
    </row>
    <row r="119" s="2" customFormat="1">
      <c r="A119" s="37"/>
      <c r="B119" s="38"/>
      <c r="C119" s="39"/>
      <c r="D119" s="216" t="s">
        <v>122</v>
      </c>
      <c r="E119" s="39"/>
      <c r="F119" s="217" t="s">
        <v>188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122</v>
      </c>
      <c r="AU119" s="16" t="s">
        <v>80</v>
      </c>
    </row>
    <row r="120" s="2" customFormat="1" ht="16.5" customHeight="1">
      <c r="A120" s="37"/>
      <c r="B120" s="38"/>
      <c r="C120" s="243" t="s">
        <v>189</v>
      </c>
      <c r="D120" s="243" t="s">
        <v>167</v>
      </c>
      <c r="E120" s="244" t="s">
        <v>190</v>
      </c>
      <c r="F120" s="245" t="s">
        <v>191</v>
      </c>
      <c r="G120" s="246" t="s">
        <v>192</v>
      </c>
      <c r="H120" s="247">
        <v>0.40000000000000002</v>
      </c>
      <c r="I120" s="248"/>
      <c r="J120" s="249">
        <f>ROUND(I120*H120,2)</f>
        <v>0</v>
      </c>
      <c r="K120" s="245" t="s">
        <v>119</v>
      </c>
      <c r="L120" s="250"/>
      <c r="M120" s="251" t="s">
        <v>19</v>
      </c>
      <c r="N120" s="252" t="s">
        <v>42</v>
      </c>
      <c r="O120" s="83"/>
      <c r="P120" s="212">
        <f>O120*H120</f>
        <v>0</v>
      </c>
      <c r="Q120" s="212">
        <v>0.001</v>
      </c>
      <c r="R120" s="212">
        <f>Q120*H120</f>
        <v>0.00040000000000000002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161</v>
      </c>
      <c r="AT120" s="214" t="s">
        <v>167</v>
      </c>
      <c r="AU120" s="214" t="s">
        <v>80</v>
      </c>
      <c r="AY120" s="16" t="s">
        <v>113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76</v>
      </c>
      <c r="BK120" s="215">
        <f>ROUND(I120*H120,2)</f>
        <v>0</v>
      </c>
      <c r="BL120" s="16" t="s">
        <v>120</v>
      </c>
      <c r="BM120" s="214" t="s">
        <v>193</v>
      </c>
    </row>
    <row r="121" s="14" customFormat="1">
      <c r="A121" s="14"/>
      <c r="B121" s="232"/>
      <c r="C121" s="233"/>
      <c r="D121" s="223" t="s">
        <v>124</v>
      </c>
      <c r="E121" s="233"/>
      <c r="F121" s="235" t="s">
        <v>194</v>
      </c>
      <c r="G121" s="233"/>
      <c r="H121" s="236">
        <v>0.40000000000000002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124</v>
      </c>
      <c r="AU121" s="242" t="s">
        <v>80</v>
      </c>
      <c r="AV121" s="14" t="s">
        <v>80</v>
      </c>
      <c r="AW121" s="14" t="s">
        <v>4</v>
      </c>
      <c r="AX121" s="14" t="s">
        <v>76</v>
      </c>
      <c r="AY121" s="242" t="s">
        <v>113</v>
      </c>
    </row>
    <row r="122" s="12" customFormat="1" ht="22.8" customHeight="1">
      <c r="A122" s="12"/>
      <c r="B122" s="187"/>
      <c r="C122" s="188"/>
      <c r="D122" s="189" t="s">
        <v>70</v>
      </c>
      <c r="E122" s="201" t="s">
        <v>144</v>
      </c>
      <c r="F122" s="201" t="s">
        <v>195</v>
      </c>
      <c r="G122" s="188"/>
      <c r="H122" s="188"/>
      <c r="I122" s="191"/>
      <c r="J122" s="202">
        <f>BK122</f>
        <v>0</v>
      </c>
      <c r="K122" s="188"/>
      <c r="L122" s="193"/>
      <c r="M122" s="194"/>
      <c r="N122" s="195"/>
      <c r="O122" s="195"/>
      <c r="P122" s="196">
        <f>SUM(P123:P129)</f>
        <v>0</v>
      </c>
      <c r="Q122" s="195"/>
      <c r="R122" s="196">
        <f>SUM(R123:R129)</f>
        <v>136.40427</v>
      </c>
      <c r="S122" s="195"/>
      <c r="T122" s="197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8" t="s">
        <v>76</v>
      </c>
      <c r="AT122" s="199" t="s">
        <v>70</v>
      </c>
      <c r="AU122" s="199" t="s">
        <v>76</v>
      </c>
      <c r="AY122" s="198" t="s">
        <v>113</v>
      </c>
      <c r="BK122" s="200">
        <f>SUM(BK123:BK129)</f>
        <v>0</v>
      </c>
    </row>
    <row r="123" s="2" customFormat="1" ht="37.8" customHeight="1">
      <c r="A123" s="37"/>
      <c r="B123" s="38"/>
      <c r="C123" s="203" t="s">
        <v>196</v>
      </c>
      <c r="D123" s="203" t="s">
        <v>115</v>
      </c>
      <c r="E123" s="204" t="s">
        <v>197</v>
      </c>
      <c r="F123" s="205" t="s">
        <v>198</v>
      </c>
      <c r="G123" s="206" t="s">
        <v>118</v>
      </c>
      <c r="H123" s="207">
        <v>508</v>
      </c>
      <c r="I123" s="208"/>
      <c r="J123" s="209">
        <f>ROUND(I123*H123,2)</f>
        <v>0</v>
      </c>
      <c r="K123" s="205" t="s">
        <v>119</v>
      </c>
      <c r="L123" s="43"/>
      <c r="M123" s="210" t="s">
        <v>19</v>
      </c>
      <c r="N123" s="211" t="s">
        <v>42</v>
      </c>
      <c r="O123" s="83"/>
      <c r="P123" s="212">
        <f>O123*H123</f>
        <v>0</v>
      </c>
      <c r="Q123" s="212">
        <v>0.090620000000000006</v>
      </c>
      <c r="R123" s="212">
        <f>Q123*H123</f>
        <v>46.034960000000005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120</v>
      </c>
      <c r="AT123" s="214" t="s">
        <v>115</v>
      </c>
      <c r="AU123" s="214" t="s">
        <v>80</v>
      </c>
      <c r="AY123" s="16" t="s">
        <v>113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76</v>
      </c>
      <c r="BK123" s="215">
        <f>ROUND(I123*H123,2)</f>
        <v>0</v>
      </c>
      <c r="BL123" s="16" t="s">
        <v>120</v>
      </c>
      <c r="BM123" s="214" t="s">
        <v>199</v>
      </c>
    </row>
    <row r="124" s="2" customFormat="1">
      <c r="A124" s="37"/>
      <c r="B124" s="38"/>
      <c r="C124" s="39"/>
      <c r="D124" s="216" t="s">
        <v>122</v>
      </c>
      <c r="E124" s="39"/>
      <c r="F124" s="217" t="s">
        <v>200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122</v>
      </c>
      <c r="AU124" s="16" t="s">
        <v>80</v>
      </c>
    </row>
    <row r="125" s="14" customFormat="1">
      <c r="A125" s="14"/>
      <c r="B125" s="232"/>
      <c r="C125" s="233"/>
      <c r="D125" s="223" t="s">
        <v>124</v>
      </c>
      <c r="E125" s="234" t="s">
        <v>19</v>
      </c>
      <c r="F125" s="235" t="s">
        <v>201</v>
      </c>
      <c r="G125" s="233"/>
      <c r="H125" s="236">
        <v>508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2" t="s">
        <v>124</v>
      </c>
      <c r="AU125" s="242" t="s">
        <v>80</v>
      </c>
      <c r="AV125" s="14" t="s">
        <v>80</v>
      </c>
      <c r="AW125" s="14" t="s">
        <v>33</v>
      </c>
      <c r="AX125" s="14" t="s">
        <v>76</v>
      </c>
      <c r="AY125" s="242" t="s">
        <v>113</v>
      </c>
    </row>
    <row r="126" s="2" customFormat="1" ht="16.5" customHeight="1">
      <c r="A126" s="37"/>
      <c r="B126" s="38"/>
      <c r="C126" s="243" t="s">
        <v>8</v>
      </c>
      <c r="D126" s="243" t="s">
        <v>167</v>
      </c>
      <c r="E126" s="244" t="s">
        <v>202</v>
      </c>
      <c r="F126" s="245" t="s">
        <v>203</v>
      </c>
      <c r="G126" s="246" t="s">
        <v>118</v>
      </c>
      <c r="H126" s="247">
        <v>485.81</v>
      </c>
      <c r="I126" s="248"/>
      <c r="J126" s="249">
        <f>ROUND(I126*H126,2)</f>
        <v>0</v>
      </c>
      <c r="K126" s="245" t="s">
        <v>119</v>
      </c>
      <c r="L126" s="250"/>
      <c r="M126" s="251" t="s">
        <v>19</v>
      </c>
      <c r="N126" s="252" t="s">
        <v>42</v>
      </c>
      <c r="O126" s="83"/>
      <c r="P126" s="212">
        <f>O126*H126</f>
        <v>0</v>
      </c>
      <c r="Q126" s="212">
        <v>0.17599999999999999</v>
      </c>
      <c r="R126" s="212">
        <f>Q126*H126</f>
        <v>85.502559999999988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161</v>
      </c>
      <c r="AT126" s="214" t="s">
        <v>167</v>
      </c>
      <c r="AU126" s="214" t="s">
        <v>80</v>
      </c>
      <c r="AY126" s="16" t="s">
        <v>113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76</v>
      </c>
      <c r="BK126" s="215">
        <f>ROUND(I126*H126,2)</f>
        <v>0</v>
      </c>
      <c r="BL126" s="16" t="s">
        <v>120</v>
      </c>
      <c r="BM126" s="214" t="s">
        <v>204</v>
      </c>
    </row>
    <row r="127" s="14" customFormat="1">
      <c r="A127" s="14"/>
      <c r="B127" s="232"/>
      <c r="C127" s="233"/>
      <c r="D127" s="223" t="s">
        <v>124</v>
      </c>
      <c r="E127" s="233"/>
      <c r="F127" s="235" t="s">
        <v>205</v>
      </c>
      <c r="G127" s="233"/>
      <c r="H127" s="236">
        <v>485.81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2" t="s">
        <v>124</v>
      </c>
      <c r="AU127" s="242" t="s">
        <v>80</v>
      </c>
      <c r="AV127" s="14" t="s">
        <v>80</v>
      </c>
      <c r="AW127" s="14" t="s">
        <v>4</v>
      </c>
      <c r="AX127" s="14" t="s">
        <v>76</v>
      </c>
      <c r="AY127" s="242" t="s">
        <v>113</v>
      </c>
    </row>
    <row r="128" s="2" customFormat="1" ht="16.5" customHeight="1">
      <c r="A128" s="37"/>
      <c r="B128" s="38"/>
      <c r="C128" s="243" t="s">
        <v>206</v>
      </c>
      <c r="D128" s="243" t="s">
        <v>167</v>
      </c>
      <c r="E128" s="244" t="s">
        <v>207</v>
      </c>
      <c r="F128" s="245" t="s">
        <v>208</v>
      </c>
      <c r="G128" s="246" t="s">
        <v>118</v>
      </c>
      <c r="H128" s="247">
        <v>27.809999999999999</v>
      </c>
      <c r="I128" s="248"/>
      <c r="J128" s="249">
        <f>ROUND(I128*H128,2)</f>
        <v>0</v>
      </c>
      <c r="K128" s="245" t="s">
        <v>119</v>
      </c>
      <c r="L128" s="250"/>
      <c r="M128" s="251" t="s">
        <v>19</v>
      </c>
      <c r="N128" s="252" t="s">
        <v>42</v>
      </c>
      <c r="O128" s="83"/>
      <c r="P128" s="212">
        <f>O128*H128</f>
        <v>0</v>
      </c>
      <c r="Q128" s="212">
        <v>0.17499999999999999</v>
      </c>
      <c r="R128" s="212">
        <f>Q128*H128</f>
        <v>4.8667499999999997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161</v>
      </c>
      <c r="AT128" s="214" t="s">
        <v>167</v>
      </c>
      <c r="AU128" s="214" t="s">
        <v>80</v>
      </c>
      <c r="AY128" s="16" t="s">
        <v>113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76</v>
      </c>
      <c r="BK128" s="215">
        <f>ROUND(I128*H128,2)</f>
        <v>0</v>
      </c>
      <c r="BL128" s="16" t="s">
        <v>120</v>
      </c>
      <c r="BM128" s="214" t="s">
        <v>209</v>
      </c>
    </row>
    <row r="129" s="14" customFormat="1">
      <c r="A129" s="14"/>
      <c r="B129" s="232"/>
      <c r="C129" s="233"/>
      <c r="D129" s="223" t="s">
        <v>124</v>
      </c>
      <c r="E129" s="233"/>
      <c r="F129" s="235" t="s">
        <v>210</v>
      </c>
      <c r="G129" s="233"/>
      <c r="H129" s="236">
        <v>27.809999999999999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2" t="s">
        <v>124</v>
      </c>
      <c r="AU129" s="242" t="s">
        <v>80</v>
      </c>
      <c r="AV129" s="14" t="s">
        <v>80</v>
      </c>
      <c r="AW129" s="14" t="s">
        <v>4</v>
      </c>
      <c r="AX129" s="14" t="s">
        <v>76</v>
      </c>
      <c r="AY129" s="242" t="s">
        <v>113</v>
      </c>
    </row>
    <row r="130" s="12" customFormat="1" ht="22.8" customHeight="1">
      <c r="A130" s="12"/>
      <c r="B130" s="187"/>
      <c r="C130" s="188"/>
      <c r="D130" s="189" t="s">
        <v>70</v>
      </c>
      <c r="E130" s="201" t="s">
        <v>166</v>
      </c>
      <c r="F130" s="201" t="s">
        <v>211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SUM(P131:P136)</f>
        <v>0</v>
      </c>
      <c r="Q130" s="195"/>
      <c r="R130" s="196">
        <f>SUM(R131:R136)</f>
        <v>57.7425</v>
      </c>
      <c r="S130" s="195"/>
      <c r="T130" s="197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76</v>
      </c>
      <c r="AT130" s="199" t="s">
        <v>70</v>
      </c>
      <c r="AU130" s="199" t="s">
        <v>76</v>
      </c>
      <c r="AY130" s="198" t="s">
        <v>113</v>
      </c>
      <c r="BK130" s="200">
        <f>SUM(BK131:BK136)</f>
        <v>0</v>
      </c>
    </row>
    <row r="131" s="2" customFormat="1" ht="24.15" customHeight="1">
      <c r="A131" s="37"/>
      <c r="B131" s="38"/>
      <c r="C131" s="203" t="s">
        <v>212</v>
      </c>
      <c r="D131" s="203" t="s">
        <v>115</v>
      </c>
      <c r="E131" s="204" t="s">
        <v>213</v>
      </c>
      <c r="F131" s="205" t="s">
        <v>214</v>
      </c>
      <c r="G131" s="206" t="s">
        <v>135</v>
      </c>
      <c r="H131" s="207">
        <v>375</v>
      </c>
      <c r="I131" s="208"/>
      <c r="J131" s="209">
        <f>ROUND(I131*H131,2)</f>
        <v>0</v>
      </c>
      <c r="K131" s="205" t="s">
        <v>119</v>
      </c>
      <c r="L131" s="43"/>
      <c r="M131" s="210" t="s">
        <v>19</v>
      </c>
      <c r="N131" s="211" t="s">
        <v>42</v>
      </c>
      <c r="O131" s="83"/>
      <c r="P131" s="212">
        <f>O131*H131</f>
        <v>0</v>
      </c>
      <c r="Q131" s="212">
        <v>0.1295</v>
      </c>
      <c r="R131" s="212">
        <f>Q131*H131</f>
        <v>48.5625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120</v>
      </c>
      <c r="AT131" s="214" t="s">
        <v>115</v>
      </c>
      <c r="AU131" s="214" t="s">
        <v>80</v>
      </c>
      <c r="AY131" s="16" t="s">
        <v>113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76</v>
      </c>
      <c r="BK131" s="215">
        <f>ROUND(I131*H131,2)</f>
        <v>0</v>
      </c>
      <c r="BL131" s="16" t="s">
        <v>120</v>
      </c>
      <c r="BM131" s="214" t="s">
        <v>215</v>
      </c>
    </row>
    <row r="132" s="2" customFormat="1">
      <c r="A132" s="37"/>
      <c r="B132" s="38"/>
      <c r="C132" s="39"/>
      <c r="D132" s="216" t="s">
        <v>122</v>
      </c>
      <c r="E132" s="39"/>
      <c r="F132" s="217" t="s">
        <v>216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122</v>
      </c>
      <c r="AU132" s="16" t="s">
        <v>80</v>
      </c>
    </row>
    <row r="133" s="2" customFormat="1" ht="16.5" customHeight="1">
      <c r="A133" s="37"/>
      <c r="B133" s="38"/>
      <c r="C133" s="243" t="s">
        <v>217</v>
      </c>
      <c r="D133" s="243" t="s">
        <v>167</v>
      </c>
      <c r="E133" s="244" t="s">
        <v>218</v>
      </c>
      <c r="F133" s="245" t="s">
        <v>219</v>
      </c>
      <c r="G133" s="246" t="s">
        <v>135</v>
      </c>
      <c r="H133" s="247">
        <v>382.5</v>
      </c>
      <c r="I133" s="248"/>
      <c r="J133" s="249">
        <f>ROUND(I133*H133,2)</f>
        <v>0</v>
      </c>
      <c r="K133" s="245" t="s">
        <v>119</v>
      </c>
      <c r="L133" s="250"/>
      <c r="M133" s="251" t="s">
        <v>19</v>
      </c>
      <c r="N133" s="252" t="s">
        <v>42</v>
      </c>
      <c r="O133" s="83"/>
      <c r="P133" s="212">
        <f>O133*H133</f>
        <v>0</v>
      </c>
      <c r="Q133" s="212">
        <v>0.024</v>
      </c>
      <c r="R133" s="212">
        <f>Q133*H133</f>
        <v>9.1799999999999997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161</v>
      </c>
      <c r="AT133" s="214" t="s">
        <v>167</v>
      </c>
      <c r="AU133" s="214" t="s">
        <v>80</v>
      </c>
      <c r="AY133" s="16" t="s">
        <v>113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76</v>
      </c>
      <c r="BK133" s="215">
        <f>ROUND(I133*H133,2)</f>
        <v>0</v>
      </c>
      <c r="BL133" s="16" t="s">
        <v>120</v>
      </c>
      <c r="BM133" s="214" t="s">
        <v>220</v>
      </c>
    </row>
    <row r="134" s="14" customFormat="1">
      <c r="A134" s="14"/>
      <c r="B134" s="232"/>
      <c r="C134" s="233"/>
      <c r="D134" s="223" t="s">
        <v>124</v>
      </c>
      <c r="E134" s="233"/>
      <c r="F134" s="235" t="s">
        <v>221</v>
      </c>
      <c r="G134" s="233"/>
      <c r="H134" s="236">
        <v>382.5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124</v>
      </c>
      <c r="AU134" s="242" t="s">
        <v>80</v>
      </c>
      <c r="AV134" s="14" t="s">
        <v>80</v>
      </c>
      <c r="AW134" s="14" t="s">
        <v>4</v>
      </c>
      <c r="AX134" s="14" t="s">
        <v>76</v>
      </c>
      <c r="AY134" s="242" t="s">
        <v>113</v>
      </c>
    </row>
    <row r="135" s="2" customFormat="1" ht="16.5" customHeight="1">
      <c r="A135" s="37"/>
      <c r="B135" s="38"/>
      <c r="C135" s="203" t="s">
        <v>222</v>
      </c>
      <c r="D135" s="203" t="s">
        <v>115</v>
      </c>
      <c r="E135" s="204" t="s">
        <v>223</v>
      </c>
      <c r="F135" s="205" t="s">
        <v>224</v>
      </c>
      <c r="G135" s="206" t="s">
        <v>135</v>
      </c>
      <c r="H135" s="207">
        <v>15</v>
      </c>
      <c r="I135" s="208"/>
      <c r="J135" s="209">
        <f>ROUND(I135*H135,2)</f>
        <v>0</v>
      </c>
      <c r="K135" s="205" t="s">
        <v>119</v>
      </c>
      <c r="L135" s="43"/>
      <c r="M135" s="210" t="s">
        <v>19</v>
      </c>
      <c r="N135" s="211" t="s">
        <v>42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120</v>
      </c>
      <c r="AT135" s="214" t="s">
        <v>115</v>
      </c>
      <c r="AU135" s="214" t="s">
        <v>80</v>
      </c>
      <c r="AY135" s="16" t="s">
        <v>113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76</v>
      </c>
      <c r="BK135" s="215">
        <f>ROUND(I135*H135,2)</f>
        <v>0</v>
      </c>
      <c r="BL135" s="16" t="s">
        <v>120</v>
      </c>
      <c r="BM135" s="214" t="s">
        <v>225</v>
      </c>
    </row>
    <row r="136" s="2" customFormat="1">
      <c r="A136" s="37"/>
      <c r="B136" s="38"/>
      <c r="C136" s="39"/>
      <c r="D136" s="216" t="s">
        <v>122</v>
      </c>
      <c r="E136" s="39"/>
      <c r="F136" s="217" t="s">
        <v>226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122</v>
      </c>
      <c r="AU136" s="16" t="s">
        <v>80</v>
      </c>
    </row>
    <row r="137" s="12" customFormat="1" ht="22.8" customHeight="1">
      <c r="A137" s="12"/>
      <c r="B137" s="187"/>
      <c r="C137" s="188"/>
      <c r="D137" s="189" t="s">
        <v>70</v>
      </c>
      <c r="E137" s="201" t="s">
        <v>227</v>
      </c>
      <c r="F137" s="201" t="s">
        <v>228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SUM(P138:P146)</f>
        <v>0</v>
      </c>
      <c r="Q137" s="195"/>
      <c r="R137" s="196">
        <f>SUM(R138:R146)</f>
        <v>0</v>
      </c>
      <c r="S137" s="195"/>
      <c r="T137" s="197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8" t="s">
        <v>76</v>
      </c>
      <c r="AT137" s="199" t="s">
        <v>70</v>
      </c>
      <c r="AU137" s="199" t="s">
        <v>76</v>
      </c>
      <c r="AY137" s="198" t="s">
        <v>113</v>
      </c>
      <c r="BK137" s="200">
        <f>SUM(BK138:BK146)</f>
        <v>0</v>
      </c>
    </row>
    <row r="138" s="2" customFormat="1" ht="24.15" customHeight="1">
      <c r="A138" s="37"/>
      <c r="B138" s="38"/>
      <c r="C138" s="203" t="s">
        <v>229</v>
      </c>
      <c r="D138" s="203" t="s">
        <v>115</v>
      </c>
      <c r="E138" s="204" t="s">
        <v>230</v>
      </c>
      <c r="F138" s="205" t="s">
        <v>231</v>
      </c>
      <c r="G138" s="206" t="s">
        <v>170</v>
      </c>
      <c r="H138" s="207">
        <v>214.238</v>
      </c>
      <c r="I138" s="208"/>
      <c r="J138" s="209">
        <f>ROUND(I138*H138,2)</f>
        <v>0</v>
      </c>
      <c r="K138" s="205" t="s">
        <v>119</v>
      </c>
      <c r="L138" s="43"/>
      <c r="M138" s="210" t="s">
        <v>19</v>
      </c>
      <c r="N138" s="211" t="s">
        <v>42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120</v>
      </c>
      <c r="AT138" s="214" t="s">
        <v>115</v>
      </c>
      <c r="AU138" s="214" t="s">
        <v>80</v>
      </c>
      <c r="AY138" s="16" t="s">
        <v>113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76</v>
      </c>
      <c r="BK138" s="215">
        <f>ROUND(I138*H138,2)</f>
        <v>0</v>
      </c>
      <c r="BL138" s="16" t="s">
        <v>120</v>
      </c>
      <c r="BM138" s="214" t="s">
        <v>232</v>
      </c>
    </row>
    <row r="139" s="2" customFormat="1">
      <c r="A139" s="37"/>
      <c r="B139" s="38"/>
      <c r="C139" s="39"/>
      <c r="D139" s="216" t="s">
        <v>122</v>
      </c>
      <c r="E139" s="39"/>
      <c r="F139" s="217" t="s">
        <v>233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122</v>
      </c>
      <c r="AU139" s="16" t="s">
        <v>80</v>
      </c>
    </row>
    <row r="140" s="2" customFormat="1" ht="24.15" customHeight="1">
      <c r="A140" s="37"/>
      <c r="B140" s="38"/>
      <c r="C140" s="203" t="s">
        <v>7</v>
      </c>
      <c r="D140" s="203" t="s">
        <v>115</v>
      </c>
      <c r="E140" s="204" t="s">
        <v>234</v>
      </c>
      <c r="F140" s="205" t="s">
        <v>235</v>
      </c>
      <c r="G140" s="206" t="s">
        <v>170</v>
      </c>
      <c r="H140" s="207">
        <v>4070.5219999999999</v>
      </c>
      <c r="I140" s="208"/>
      <c r="J140" s="209">
        <f>ROUND(I140*H140,2)</f>
        <v>0</v>
      </c>
      <c r="K140" s="205" t="s">
        <v>119</v>
      </c>
      <c r="L140" s="43"/>
      <c r="M140" s="210" t="s">
        <v>19</v>
      </c>
      <c r="N140" s="211" t="s">
        <v>42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120</v>
      </c>
      <c r="AT140" s="214" t="s">
        <v>115</v>
      </c>
      <c r="AU140" s="214" t="s">
        <v>80</v>
      </c>
      <c r="AY140" s="16" t="s">
        <v>113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76</v>
      </c>
      <c r="BK140" s="215">
        <f>ROUND(I140*H140,2)</f>
        <v>0</v>
      </c>
      <c r="BL140" s="16" t="s">
        <v>120</v>
      </c>
      <c r="BM140" s="214" t="s">
        <v>236</v>
      </c>
    </row>
    <row r="141" s="2" customFormat="1">
      <c r="A141" s="37"/>
      <c r="B141" s="38"/>
      <c r="C141" s="39"/>
      <c r="D141" s="216" t="s">
        <v>122</v>
      </c>
      <c r="E141" s="39"/>
      <c r="F141" s="217" t="s">
        <v>237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122</v>
      </c>
      <c r="AU141" s="16" t="s">
        <v>80</v>
      </c>
    </row>
    <row r="142" s="14" customFormat="1">
      <c r="A142" s="14"/>
      <c r="B142" s="232"/>
      <c r="C142" s="233"/>
      <c r="D142" s="223" t="s">
        <v>124</v>
      </c>
      <c r="E142" s="233"/>
      <c r="F142" s="235" t="s">
        <v>238</v>
      </c>
      <c r="G142" s="233"/>
      <c r="H142" s="236">
        <v>4070.5219999999999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124</v>
      </c>
      <c r="AU142" s="242" t="s">
        <v>80</v>
      </c>
      <c r="AV142" s="14" t="s">
        <v>80</v>
      </c>
      <c r="AW142" s="14" t="s">
        <v>4</v>
      </c>
      <c r="AX142" s="14" t="s">
        <v>76</v>
      </c>
      <c r="AY142" s="242" t="s">
        <v>113</v>
      </c>
    </row>
    <row r="143" s="2" customFormat="1" ht="24.15" customHeight="1">
      <c r="A143" s="37"/>
      <c r="B143" s="38"/>
      <c r="C143" s="203" t="s">
        <v>239</v>
      </c>
      <c r="D143" s="203" t="s">
        <v>115</v>
      </c>
      <c r="E143" s="204" t="s">
        <v>240</v>
      </c>
      <c r="F143" s="205" t="s">
        <v>241</v>
      </c>
      <c r="G143" s="206" t="s">
        <v>170</v>
      </c>
      <c r="H143" s="207">
        <v>167.09999999999999</v>
      </c>
      <c r="I143" s="208"/>
      <c r="J143" s="209">
        <f>ROUND(I143*H143,2)</f>
        <v>0</v>
      </c>
      <c r="K143" s="205" t="s">
        <v>119</v>
      </c>
      <c r="L143" s="43"/>
      <c r="M143" s="210" t="s">
        <v>19</v>
      </c>
      <c r="N143" s="211" t="s">
        <v>42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120</v>
      </c>
      <c r="AT143" s="214" t="s">
        <v>115</v>
      </c>
      <c r="AU143" s="214" t="s">
        <v>80</v>
      </c>
      <c r="AY143" s="16" t="s">
        <v>113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76</v>
      </c>
      <c r="BK143" s="215">
        <f>ROUND(I143*H143,2)</f>
        <v>0</v>
      </c>
      <c r="BL143" s="16" t="s">
        <v>120</v>
      </c>
      <c r="BM143" s="214" t="s">
        <v>242</v>
      </c>
    </row>
    <row r="144" s="2" customFormat="1">
      <c r="A144" s="37"/>
      <c r="B144" s="38"/>
      <c r="C144" s="39"/>
      <c r="D144" s="216" t="s">
        <v>122</v>
      </c>
      <c r="E144" s="39"/>
      <c r="F144" s="217" t="s">
        <v>243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122</v>
      </c>
      <c r="AU144" s="16" t="s">
        <v>80</v>
      </c>
    </row>
    <row r="145" s="2" customFormat="1" ht="24.15" customHeight="1">
      <c r="A145" s="37"/>
      <c r="B145" s="38"/>
      <c r="C145" s="203" t="s">
        <v>244</v>
      </c>
      <c r="D145" s="203" t="s">
        <v>115</v>
      </c>
      <c r="E145" s="204" t="s">
        <v>245</v>
      </c>
      <c r="F145" s="205" t="s">
        <v>246</v>
      </c>
      <c r="G145" s="206" t="s">
        <v>170</v>
      </c>
      <c r="H145" s="207">
        <v>47.137999999999998</v>
      </c>
      <c r="I145" s="208"/>
      <c r="J145" s="209">
        <f>ROUND(I145*H145,2)</f>
        <v>0</v>
      </c>
      <c r="K145" s="205" t="s">
        <v>119</v>
      </c>
      <c r="L145" s="43"/>
      <c r="M145" s="210" t="s">
        <v>19</v>
      </c>
      <c r="N145" s="211" t="s">
        <v>42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120</v>
      </c>
      <c r="AT145" s="214" t="s">
        <v>115</v>
      </c>
      <c r="AU145" s="214" t="s">
        <v>80</v>
      </c>
      <c r="AY145" s="16" t="s">
        <v>113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76</v>
      </c>
      <c r="BK145" s="215">
        <f>ROUND(I145*H145,2)</f>
        <v>0</v>
      </c>
      <c r="BL145" s="16" t="s">
        <v>120</v>
      </c>
      <c r="BM145" s="214" t="s">
        <v>247</v>
      </c>
    </row>
    <row r="146" s="2" customFormat="1">
      <c r="A146" s="37"/>
      <c r="B146" s="38"/>
      <c r="C146" s="39"/>
      <c r="D146" s="216" t="s">
        <v>122</v>
      </c>
      <c r="E146" s="39"/>
      <c r="F146" s="217" t="s">
        <v>248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122</v>
      </c>
      <c r="AU146" s="16" t="s">
        <v>80</v>
      </c>
    </row>
    <row r="147" s="12" customFormat="1" ht="22.8" customHeight="1">
      <c r="A147" s="12"/>
      <c r="B147" s="187"/>
      <c r="C147" s="188"/>
      <c r="D147" s="189" t="s">
        <v>70</v>
      </c>
      <c r="E147" s="201" t="s">
        <v>249</v>
      </c>
      <c r="F147" s="201" t="s">
        <v>250</v>
      </c>
      <c r="G147" s="188"/>
      <c r="H147" s="188"/>
      <c r="I147" s="191"/>
      <c r="J147" s="202">
        <f>BK147</f>
        <v>0</v>
      </c>
      <c r="K147" s="188"/>
      <c r="L147" s="193"/>
      <c r="M147" s="194"/>
      <c r="N147" s="195"/>
      <c r="O147" s="195"/>
      <c r="P147" s="196">
        <f>SUM(P148:P149)</f>
        <v>0</v>
      </c>
      <c r="Q147" s="195"/>
      <c r="R147" s="196">
        <f>SUM(R148:R149)</f>
        <v>0</v>
      </c>
      <c r="S147" s="195"/>
      <c r="T147" s="197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8" t="s">
        <v>76</v>
      </c>
      <c r="AT147" s="199" t="s">
        <v>70</v>
      </c>
      <c r="AU147" s="199" t="s">
        <v>76</v>
      </c>
      <c r="AY147" s="198" t="s">
        <v>113</v>
      </c>
      <c r="BK147" s="200">
        <f>SUM(BK148:BK149)</f>
        <v>0</v>
      </c>
    </row>
    <row r="148" s="2" customFormat="1" ht="24.15" customHeight="1">
      <c r="A148" s="37"/>
      <c r="B148" s="38"/>
      <c r="C148" s="203" t="s">
        <v>251</v>
      </c>
      <c r="D148" s="203" t="s">
        <v>115</v>
      </c>
      <c r="E148" s="204" t="s">
        <v>252</v>
      </c>
      <c r="F148" s="205" t="s">
        <v>253</v>
      </c>
      <c r="G148" s="206" t="s">
        <v>170</v>
      </c>
      <c r="H148" s="207">
        <v>199.547</v>
      </c>
      <c r="I148" s="208"/>
      <c r="J148" s="209">
        <f>ROUND(I148*H148,2)</f>
        <v>0</v>
      </c>
      <c r="K148" s="205" t="s">
        <v>119</v>
      </c>
      <c r="L148" s="43"/>
      <c r="M148" s="210" t="s">
        <v>19</v>
      </c>
      <c r="N148" s="211" t="s">
        <v>42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120</v>
      </c>
      <c r="AT148" s="214" t="s">
        <v>115</v>
      </c>
      <c r="AU148" s="214" t="s">
        <v>80</v>
      </c>
      <c r="AY148" s="16" t="s">
        <v>113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76</v>
      </c>
      <c r="BK148" s="215">
        <f>ROUND(I148*H148,2)</f>
        <v>0</v>
      </c>
      <c r="BL148" s="16" t="s">
        <v>120</v>
      </c>
      <c r="BM148" s="214" t="s">
        <v>254</v>
      </c>
    </row>
    <row r="149" s="2" customFormat="1">
      <c r="A149" s="37"/>
      <c r="B149" s="38"/>
      <c r="C149" s="39"/>
      <c r="D149" s="216" t="s">
        <v>122</v>
      </c>
      <c r="E149" s="39"/>
      <c r="F149" s="217" t="s">
        <v>255</v>
      </c>
      <c r="G149" s="39"/>
      <c r="H149" s="39"/>
      <c r="I149" s="218"/>
      <c r="J149" s="39"/>
      <c r="K149" s="39"/>
      <c r="L149" s="43"/>
      <c r="M149" s="253"/>
      <c r="N149" s="254"/>
      <c r="O149" s="255"/>
      <c r="P149" s="255"/>
      <c r="Q149" s="255"/>
      <c r="R149" s="255"/>
      <c r="S149" s="255"/>
      <c r="T149" s="256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122</v>
      </c>
      <c r="AU149" s="16" t="s">
        <v>80</v>
      </c>
    </row>
    <row r="150" s="2" customFormat="1" ht="6.96" customHeight="1">
      <c r="A150" s="37"/>
      <c r="B150" s="58"/>
      <c r="C150" s="59"/>
      <c r="D150" s="59"/>
      <c r="E150" s="59"/>
      <c r="F150" s="59"/>
      <c r="G150" s="59"/>
      <c r="H150" s="59"/>
      <c r="I150" s="59"/>
      <c r="J150" s="59"/>
      <c r="K150" s="59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/EEvpCCHoMuJokpHKT1Hlv/ILLL/6c6LKB6I643jZ7EiimB9j2l23AWNl5T3cnfanTrD01Knw7hdz9Cqx/vEKg==" hashValue="+SIN0bpW8RV4tCWmUN9Bo48CMQO534GcYb6lVE5VBNNaAML3dxHyyNVurAQ7TVKNIYs9+Lq4dFYUbMDXXlOqLA==" algorithmName="SHA-512" password="CC35"/>
  <autoFilter ref="C84:K14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2/113107230"/>
    <hyperlink ref="F93" r:id="rId2" display="https://podminky.urs.cz/item/CS_URS_2023_02/113107241"/>
    <hyperlink ref="F97" r:id="rId3" display="https://podminky.urs.cz/item/CS_URS_2023_02/113202111"/>
    <hyperlink ref="F99" r:id="rId4" display="https://podminky.urs.cz/item/CS_URS_2023_02/121151103"/>
    <hyperlink ref="F103" r:id="rId5" display="https://podminky.urs.cz/item/CS_URS_2023_02/122251101"/>
    <hyperlink ref="F105" r:id="rId6" display="https://podminky.urs.cz/item/CS_URS_2023_02/162751117"/>
    <hyperlink ref="F107" r:id="rId7" display="https://podminky.urs.cz/item/CS_URS_2023_02/162751119"/>
    <hyperlink ref="F110" r:id="rId8" display="https://podminky.urs.cz/item/CS_URS_2023_02/171151103"/>
    <hyperlink ref="F114" r:id="rId9" display="https://podminky.urs.cz/item/CS_URS_2023_02/171201231"/>
    <hyperlink ref="F117" r:id="rId10" display="https://podminky.urs.cz/item/CS_URS_2023_02/181351003"/>
    <hyperlink ref="F119" r:id="rId11" display="https://podminky.urs.cz/item/CS_URS_2023_02/181411131"/>
    <hyperlink ref="F124" r:id="rId12" display="https://podminky.urs.cz/item/CS_URS_2023_02/596211265"/>
    <hyperlink ref="F132" r:id="rId13" display="https://podminky.urs.cz/item/CS_URS_2023_02/916231213"/>
    <hyperlink ref="F136" r:id="rId14" display="https://podminky.urs.cz/item/CS_URS_2023_02/919735112"/>
    <hyperlink ref="F139" r:id="rId15" display="https://podminky.urs.cz/item/CS_URS_2023_02/997221561"/>
    <hyperlink ref="F141" r:id="rId16" display="https://podminky.urs.cz/item/CS_URS_2023_02/997221569"/>
    <hyperlink ref="F144" r:id="rId17" display="https://podminky.urs.cz/item/CS_URS_2023_02/997221861"/>
    <hyperlink ref="F146" r:id="rId18" display="https://podminky.urs.cz/item/CS_URS_2023_02/997221875"/>
    <hyperlink ref="F149" r:id="rId19" display="https://podminky.urs.cz/item/CS_URS_2023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hidden="1" s="1" customFormat="1" ht="24.96" customHeight="1">
      <c r="B4" s="19"/>
      <c r="D4" s="129" t="s">
        <v>85</v>
      </c>
      <c r="L4" s="19"/>
      <c r="M4" s="130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stavby'!K6</f>
        <v>Obnova povrchů chodníků v ul Na Vypichu, Lahošť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86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256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3. 8. 2023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35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37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39</v>
      </c>
      <c r="G32" s="37"/>
      <c r="H32" s="37"/>
      <c r="I32" s="144" t="s">
        <v>38</v>
      </c>
      <c r="J32" s="144" t="s">
        <v>40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41</v>
      </c>
      <c r="E33" s="131" t="s">
        <v>42</v>
      </c>
      <c r="F33" s="146">
        <f>ROUND((SUM(BE83:BE92)),  2)</f>
        <v>0</v>
      </c>
      <c r="G33" s="37"/>
      <c r="H33" s="37"/>
      <c r="I33" s="147">
        <v>0.20999999999999999</v>
      </c>
      <c r="J33" s="146">
        <f>ROUND(((SUM(BE83:BE92))*I33),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43</v>
      </c>
      <c r="F34" s="146">
        <f>ROUND((SUM(BF83:BF92)),  2)</f>
        <v>0</v>
      </c>
      <c r="G34" s="37"/>
      <c r="H34" s="37"/>
      <c r="I34" s="147">
        <v>0.14999999999999999</v>
      </c>
      <c r="J34" s="146">
        <f>ROUND(((SUM(BF83:BF92))*I34),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44</v>
      </c>
      <c r="F35" s="146">
        <f>ROUND((SUM(BG83:BG92)),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45</v>
      </c>
      <c r="F36" s="146">
        <f>ROUND((SUM(BH83:BH92)),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46</v>
      </c>
      <c r="F37" s="146">
        <f>ROUND((SUM(BI83:BI92)),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Obnova povrchů chodníků v ul Na Vypichu, Lahošť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1a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3. 8. 2023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Obec Lahošť</v>
      </c>
      <c r="G54" s="39"/>
      <c r="H54" s="39"/>
      <c r="I54" s="31" t="s">
        <v>31</v>
      </c>
      <c r="J54" s="35" t="str">
        <f>E21</f>
        <v>Ing. Michal urbanský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89</v>
      </c>
      <c r="D57" s="161"/>
      <c r="E57" s="161"/>
      <c r="F57" s="161"/>
      <c r="G57" s="161"/>
      <c r="H57" s="161"/>
      <c r="I57" s="161"/>
      <c r="J57" s="162" t="s">
        <v>90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69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91</v>
      </c>
    </row>
    <row r="60" s="9" customFormat="1" ht="24.96" customHeight="1">
      <c r="A60" s="9"/>
      <c r="B60" s="164"/>
      <c r="C60" s="165"/>
      <c r="D60" s="166" t="s">
        <v>257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258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259</v>
      </c>
      <c r="E62" s="173"/>
      <c r="F62" s="173"/>
      <c r="G62" s="173"/>
      <c r="H62" s="173"/>
      <c r="I62" s="173"/>
      <c r="J62" s="174">
        <f>J88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260</v>
      </c>
      <c r="E63" s="173"/>
      <c r="F63" s="173"/>
      <c r="G63" s="173"/>
      <c r="H63" s="173"/>
      <c r="I63" s="173"/>
      <c r="J63" s="174">
        <f>J91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98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Obnova povrchů chodníků v ul Na Vypichu, Lahošť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86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1a - Vedlejší a ostatní náklady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</v>
      </c>
      <c r="G77" s="39"/>
      <c r="H77" s="39"/>
      <c r="I77" s="31" t="s">
        <v>23</v>
      </c>
      <c r="J77" s="71" t="str">
        <f>IF(J12="","",J12)</f>
        <v>3. 8. 2023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Obec Lahošť</v>
      </c>
      <c r="G79" s="39"/>
      <c r="H79" s="39"/>
      <c r="I79" s="31" t="s">
        <v>31</v>
      </c>
      <c r="J79" s="35" t="str">
        <f>E21</f>
        <v>Ing. Michal urbanský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29</v>
      </c>
      <c r="D80" s="39"/>
      <c r="E80" s="39"/>
      <c r="F80" s="26" t="str">
        <f>IF(E18="","",E18)</f>
        <v>Vyplň údaj</v>
      </c>
      <c r="G80" s="39"/>
      <c r="H80" s="39"/>
      <c r="I80" s="31" t="s">
        <v>34</v>
      </c>
      <c r="J80" s="35" t="str">
        <f>E24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99</v>
      </c>
      <c r="D82" s="179" t="s">
        <v>56</v>
      </c>
      <c r="E82" s="179" t="s">
        <v>52</v>
      </c>
      <c r="F82" s="179" t="s">
        <v>53</v>
      </c>
      <c r="G82" s="179" t="s">
        <v>100</v>
      </c>
      <c r="H82" s="179" t="s">
        <v>101</v>
      </c>
      <c r="I82" s="179" t="s">
        <v>102</v>
      </c>
      <c r="J82" s="179" t="s">
        <v>90</v>
      </c>
      <c r="K82" s="180" t="s">
        <v>103</v>
      </c>
      <c r="L82" s="181"/>
      <c r="M82" s="91" t="s">
        <v>19</v>
      </c>
      <c r="N82" s="92" t="s">
        <v>41</v>
      </c>
      <c r="O82" s="92" t="s">
        <v>104</v>
      </c>
      <c r="P82" s="92" t="s">
        <v>105</v>
      </c>
      <c r="Q82" s="92" t="s">
        <v>106</v>
      </c>
      <c r="R82" s="92" t="s">
        <v>107</v>
      </c>
      <c r="S82" s="92" t="s">
        <v>108</v>
      </c>
      <c r="T82" s="93" t="s">
        <v>109</v>
      </c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110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</f>
        <v>0</v>
      </c>
      <c r="Q83" s="95"/>
      <c r="R83" s="184">
        <f>R84</f>
        <v>0</v>
      </c>
      <c r="S83" s="95"/>
      <c r="T83" s="185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70</v>
      </c>
      <c r="AU83" s="16" t="s">
        <v>91</v>
      </c>
      <c r="BK83" s="186">
        <f>BK84</f>
        <v>0</v>
      </c>
    </row>
    <row r="84" s="12" customFormat="1" ht="25.92" customHeight="1">
      <c r="A84" s="12"/>
      <c r="B84" s="187"/>
      <c r="C84" s="188"/>
      <c r="D84" s="189" t="s">
        <v>70</v>
      </c>
      <c r="E84" s="190" t="s">
        <v>261</v>
      </c>
      <c r="F84" s="190" t="s">
        <v>262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P85+P88+P91</f>
        <v>0</v>
      </c>
      <c r="Q84" s="195"/>
      <c r="R84" s="196">
        <f>R85+R88+R91</f>
        <v>0</v>
      </c>
      <c r="S84" s="195"/>
      <c r="T84" s="197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144</v>
      </c>
      <c r="AT84" s="199" t="s">
        <v>70</v>
      </c>
      <c r="AU84" s="199" t="s">
        <v>71</v>
      </c>
      <c r="AY84" s="198" t="s">
        <v>113</v>
      </c>
      <c r="BK84" s="200">
        <f>BK85+BK88+BK91</f>
        <v>0</v>
      </c>
    </row>
    <row r="85" s="12" customFormat="1" ht="22.8" customHeight="1">
      <c r="A85" s="12"/>
      <c r="B85" s="187"/>
      <c r="C85" s="188"/>
      <c r="D85" s="189" t="s">
        <v>70</v>
      </c>
      <c r="E85" s="201" t="s">
        <v>263</v>
      </c>
      <c r="F85" s="201" t="s">
        <v>264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SUM(P86:P87)</f>
        <v>0</v>
      </c>
      <c r="Q85" s="195"/>
      <c r="R85" s="196">
        <f>SUM(R86:R87)</f>
        <v>0</v>
      </c>
      <c r="S85" s="195"/>
      <c r="T85" s="197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144</v>
      </c>
      <c r="AT85" s="199" t="s">
        <v>70</v>
      </c>
      <c r="AU85" s="199" t="s">
        <v>76</v>
      </c>
      <c r="AY85" s="198" t="s">
        <v>113</v>
      </c>
      <c r="BK85" s="200">
        <f>SUM(BK86:BK87)</f>
        <v>0</v>
      </c>
    </row>
    <row r="86" s="2" customFormat="1" ht="16.5" customHeight="1">
      <c r="A86" s="37"/>
      <c r="B86" s="38"/>
      <c r="C86" s="203" t="s">
        <v>76</v>
      </c>
      <c r="D86" s="203" t="s">
        <v>115</v>
      </c>
      <c r="E86" s="204" t="s">
        <v>265</v>
      </c>
      <c r="F86" s="205" t="s">
        <v>266</v>
      </c>
      <c r="G86" s="206" t="s">
        <v>267</v>
      </c>
      <c r="H86" s="207">
        <v>1</v>
      </c>
      <c r="I86" s="208"/>
      <c r="J86" s="209">
        <f>ROUND(I86*H86,2)</f>
        <v>0</v>
      </c>
      <c r="K86" s="205" t="s">
        <v>19</v>
      </c>
      <c r="L86" s="43"/>
      <c r="M86" s="210" t="s">
        <v>19</v>
      </c>
      <c r="N86" s="211" t="s">
        <v>42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268</v>
      </c>
      <c r="AT86" s="214" t="s">
        <v>115</v>
      </c>
      <c r="AU86" s="214" t="s">
        <v>80</v>
      </c>
      <c r="AY86" s="16" t="s">
        <v>113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76</v>
      </c>
      <c r="BK86" s="215">
        <f>ROUND(I86*H86,2)</f>
        <v>0</v>
      </c>
      <c r="BL86" s="16" t="s">
        <v>268</v>
      </c>
      <c r="BM86" s="214" t="s">
        <v>269</v>
      </c>
    </row>
    <row r="87" s="2" customFormat="1" ht="16.5" customHeight="1">
      <c r="A87" s="37"/>
      <c r="B87" s="38"/>
      <c r="C87" s="203" t="s">
        <v>80</v>
      </c>
      <c r="D87" s="203" t="s">
        <v>115</v>
      </c>
      <c r="E87" s="204" t="s">
        <v>270</v>
      </c>
      <c r="F87" s="205" t="s">
        <v>271</v>
      </c>
      <c r="G87" s="206" t="s">
        <v>267</v>
      </c>
      <c r="H87" s="207">
        <v>1</v>
      </c>
      <c r="I87" s="208"/>
      <c r="J87" s="209">
        <f>ROUND(I87*H87,2)</f>
        <v>0</v>
      </c>
      <c r="K87" s="205" t="s">
        <v>19</v>
      </c>
      <c r="L87" s="43"/>
      <c r="M87" s="210" t="s">
        <v>19</v>
      </c>
      <c r="N87" s="211" t="s">
        <v>42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268</v>
      </c>
      <c r="AT87" s="214" t="s">
        <v>115</v>
      </c>
      <c r="AU87" s="214" t="s">
        <v>80</v>
      </c>
      <c r="AY87" s="16" t="s">
        <v>113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76</v>
      </c>
      <c r="BK87" s="215">
        <f>ROUND(I87*H87,2)</f>
        <v>0</v>
      </c>
      <c r="BL87" s="16" t="s">
        <v>268</v>
      </c>
      <c r="BM87" s="214" t="s">
        <v>272</v>
      </c>
    </row>
    <row r="88" s="12" customFormat="1" ht="22.8" customHeight="1">
      <c r="A88" s="12"/>
      <c r="B88" s="187"/>
      <c r="C88" s="188"/>
      <c r="D88" s="189" t="s">
        <v>70</v>
      </c>
      <c r="E88" s="201" t="s">
        <v>273</v>
      </c>
      <c r="F88" s="201" t="s">
        <v>274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SUM(P89:P90)</f>
        <v>0</v>
      </c>
      <c r="Q88" s="195"/>
      <c r="R88" s="196">
        <f>SUM(R89:R90)</f>
        <v>0</v>
      </c>
      <c r="S88" s="195"/>
      <c r="T88" s="197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144</v>
      </c>
      <c r="AT88" s="199" t="s">
        <v>70</v>
      </c>
      <c r="AU88" s="199" t="s">
        <v>76</v>
      </c>
      <c r="AY88" s="198" t="s">
        <v>113</v>
      </c>
      <c r="BK88" s="200">
        <f>SUM(BK89:BK90)</f>
        <v>0</v>
      </c>
    </row>
    <row r="89" s="2" customFormat="1" ht="16.5" customHeight="1">
      <c r="A89" s="37"/>
      <c r="B89" s="38"/>
      <c r="C89" s="203" t="s">
        <v>132</v>
      </c>
      <c r="D89" s="203" t="s">
        <v>115</v>
      </c>
      <c r="E89" s="204" t="s">
        <v>275</v>
      </c>
      <c r="F89" s="205" t="s">
        <v>274</v>
      </c>
      <c r="G89" s="206" t="s">
        <v>267</v>
      </c>
      <c r="H89" s="207">
        <v>1</v>
      </c>
      <c r="I89" s="208"/>
      <c r="J89" s="209">
        <f>ROUND(I89*H89,2)</f>
        <v>0</v>
      </c>
      <c r="K89" s="205" t="s">
        <v>19</v>
      </c>
      <c r="L89" s="43"/>
      <c r="M89" s="210" t="s">
        <v>19</v>
      </c>
      <c r="N89" s="211" t="s">
        <v>42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268</v>
      </c>
      <c r="AT89" s="214" t="s">
        <v>115</v>
      </c>
      <c r="AU89" s="214" t="s">
        <v>80</v>
      </c>
      <c r="AY89" s="16" t="s">
        <v>113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76</v>
      </c>
      <c r="BK89" s="215">
        <f>ROUND(I89*H89,2)</f>
        <v>0</v>
      </c>
      <c r="BL89" s="16" t="s">
        <v>268</v>
      </c>
      <c r="BM89" s="214" t="s">
        <v>276</v>
      </c>
    </row>
    <row r="90" s="2" customFormat="1" ht="16.5" customHeight="1">
      <c r="A90" s="37"/>
      <c r="B90" s="38"/>
      <c r="C90" s="203" t="s">
        <v>120</v>
      </c>
      <c r="D90" s="203" t="s">
        <v>115</v>
      </c>
      <c r="E90" s="204" t="s">
        <v>277</v>
      </c>
      <c r="F90" s="205" t="s">
        <v>278</v>
      </c>
      <c r="G90" s="206" t="s">
        <v>267</v>
      </c>
      <c r="H90" s="207">
        <v>1</v>
      </c>
      <c r="I90" s="208"/>
      <c r="J90" s="209">
        <f>ROUND(I90*H90,2)</f>
        <v>0</v>
      </c>
      <c r="K90" s="205" t="s">
        <v>19</v>
      </c>
      <c r="L90" s="43"/>
      <c r="M90" s="210" t="s">
        <v>19</v>
      </c>
      <c r="N90" s="211" t="s">
        <v>42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268</v>
      </c>
      <c r="AT90" s="214" t="s">
        <v>115</v>
      </c>
      <c r="AU90" s="214" t="s">
        <v>80</v>
      </c>
      <c r="AY90" s="16" t="s">
        <v>113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76</v>
      </c>
      <c r="BK90" s="215">
        <f>ROUND(I90*H90,2)</f>
        <v>0</v>
      </c>
      <c r="BL90" s="16" t="s">
        <v>268</v>
      </c>
      <c r="BM90" s="214" t="s">
        <v>279</v>
      </c>
    </row>
    <row r="91" s="12" customFormat="1" ht="22.8" customHeight="1">
      <c r="A91" s="12"/>
      <c r="B91" s="187"/>
      <c r="C91" s="188"/>
      <c r="D91" s="189" t="s">
        <v>70</v>
      </c>
      <c r="E91" s="201" t="s">
        <v>280</v>
      </c>
      <c r="F91" s="201" t="s">
        <v>281</v>
      </c>
      <c r="G91" s="188"/>
      <c r="H91" s="188"/>
      <c r="I91" s="191"/>
      <c r="J91" s="202">
        <f>BK91</f>
        <v>0</v>
      </c>
      <c r="K91" s="188"/>
      <c r="L91" s="193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144</v>
      </c>
      <c r="AT91" s="199" t="s">
        <v>70</v>
      </c>
      <c r="AU91" s="199" t="s">
        <v>76</v>
      </c>
      <c r="AY91" s="198" t="s">
        <v>113</v>
      </c>
      <c r="BK91" s="200">
        <f>BK92</f>
        <v>0</v>
      </c>
    </row>
    <row r="92" s="2" customFormat="1" ht="16.5" customHeight="1">
      <c r="A92" s="37"/>
      <c r="B92" s="38"/>
      <c r="C92" s="203" t="s">
        <v>144</v>
      </c>
      <c r="D92" s="203" t="s">
        <v>115</v>
      </c>
      <c r="E92" s="204" t="s">
        <v>282</v>
      </c>
      <c r="F92" s="205" t="s">
        <v>283</v>
      </c>
      <c r="G92" s="206" t="s">
        <v>284</v>
      </c>
      <c r="H92" s="207">
        <v>1</v>
      </c>
      <c r="I92" s="208"/>
      <c r="J92" s="209">
        <f>ROUND(I92*H92,2)</f>
        <v>0</v>
      </c>
      <c r="K92" s="205" t="s">
        <v>19</v>
      </c>
      <c r="L92" s="43"/>
      <c r="M92" s="257" t="s">
        <v>19</v>
      </c>
      <c r="N92" s="258" t="s">
        <v>42</v>
      </c>
      <c r="O92" s="255"/>
      <c r="P92" s="259">
        <f>O92*H92</f>
        <v>0</v>
      </c>
      <c r="Q92" s="259">
        <v>0</v>
      </c>
      <c r="R92" s="259">
        <f>Q92*H92</f>
        <v>0</v>
      </c>
      <c r="S92" s="259">
        <v>0</v>
      </c>
      <c r="T92" s="260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268</v>
      </c>
      <c r="AT92" s="214" t="s">
        <v>115</v>
      </c>
      <c r="AU92" s="214" t="s">
        <v>80</v>
      </c>
      <c r="AY92" s="16" t="s">
        <v>113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76</v>
      </c>
      <c r="BK92" s="215">
        <f>ROUND(I92*H92,2)</f>
        <v>0</v>
      </c>
      <c r="BL92" s="16" t="s">
        <v>268</v>
      </c>
      <c r="BM92" s="214" t="s">
        <v>285</v>
      </c>
    </row>
    <row r="93" s="2" customFormat="1" ht="6.96" customHeight="1">
      <c r="A93" s="37"/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43"/>
      <c r="M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</sheetData>
  <sheetProtection sheet="1" autoFilter="0" formatColumns="0" formatRows="0" objects="1" scenarios="1" spinCount="100000" saltValue="+g/5aYycD+3sMt+wjAnzmWYoYR58JKTMOjCoGS82mF7hTZnYNwFRJQI3CIC+NWQZ1p64TTWm9/LhiohYX822ZA==" hashValue="y3tODJpaAhjQU0Bg4Te5iFBjt9A6dECxkJ2eUK1CeikkR05Y/u5eATQLKEjSuUMat3jZHiy+nfaFHFH/sBwL4g==" algorithmName="SHA-512" password="CC35"/>
  <autoFilter ref="C82:K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2023-08-03T12:19:46Z</dcterms:created>
  <dcterms:modified xsi:type="dcterms:W3CDTF">2023-08-03T12:19:48Z</dcterms:modified>
</cp:coreProperties>
</file>